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ВИКОНАННЯ ФІНПЛАН У 2022\1 квартал\"/>
    </mc:Choice>
  </mc:AlternateContent>
  <xr:revisionPtr revIDLastSave="0" documentId="8_{DEDEFA2D-EF75-4F0A-95CF-BBCB0E242252}" xr6:coauthVersionLast="47" xr6:coauthVersionMax="47" xr10:uidLastSave="{00000000-0000-0000-0000-000000000000}"/>
  <bookViews>
    <workbookView xWindow="-120" yWindow="-120" windowWidth="25440" windowHeight="15390" tabRatio="915" activeTab="1" xr2:uid="{00000000-000D-0000-FFFF-FFFF00000000}"/>
  </bookViews>
  <sheets>
    <sheet name="I. Фін результат" sheetId="2" r:id="rId1"/>
    <sheet name="Розшифровка фінрезультати" sheetId="21" r:id="rId2"/>
    <sheet name="ІІ. Розр. з бюджетом" sheetId="19" r:id="rId3"/>
    <sheet name="IV. Кап. інвестиції" sheetId="3" r:id="rId4"/>
    <sheet name="Розшифровка до капівидатків" sheetId="23" r:id="rId5"/>
    <sheet name="6.1. Інша інфо_1" sheetId="10" r:id="rId6"/>
    <sheet name="6.2. Інша інфо_2" sheetId="9" r:id="rId7"/>
    <sheet name="VII Статутн. капіт" sheetId="20" r:id="rId8"/>
    <sheet name="Розшифровка до Статутного" sheetId="24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'I. Фін результат'!$8:$10</definedName>
    <definedName name="_xlnm.Print_Titles" localSheetId="2">'ІІ. Розр. з бюджетом'!$4:$6</definedName>
    <definedName name="_xlnm.Print_Titles" localSheetId="1">'Розшифровка фінрезультати'!$4:$5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5">'6.1. Інша інфо_1'!$A$1:$O$49</definedName>
    <definedName name="_xlnm.Print_Area" localSheetId="6">'6.2. Інша інфо_2'!$A$1:$AF$40</definedName>
    <definedName name="_xlnm.Print_Area" localSheetId="0">'I. Фін результат'!$A$1:$I$103</definedName>
    <definedName name="_xlnm.Print_Area" localSheetId="3">'IV. Кап. інвестиції'!$A$1:$H$18</definedName>
    <definedName name="_xlnm.Print_Area" localSheetId="7">'VII Статутн. капіт'!$A$1:$H$18</definedName>
    <definedName name="_xlnm.Print_Area" localSheetId="2">'ІІ. Розр. з бюджетом'!$A$1:$H$50</definedName>
    <definedName name="_xlnm.Print_Area" localSheetId="4">'Розшифровка до капівидатків'!$A$1:$G$18</definedName>
    <definedName name="_xlnm.Print_Area" localSheetId="8">'Розшифровка до Статутного'!$A$1:$G$14</definedName>
    <definedName name="_xlnm.Print_Area" localSheetId="1">'Розшифровка фінрезультати'!$A$1:$G$71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91029"/>
</workbook>
</file>

<file path=xl/calcChain.xml><?xml version="1.0" encoding="utf-8"?>
<calcChain xmlns="http://schemas.openxmlformats.org/spreadsheetml/2006/main">
  <c r="G31" i="19" l="1"/>
  <c r="G29" i="19"/>
  <c r="I23" i="10" l="1"/>
  <c r="I24" i="10"/>
  <c r="I25" i="10"/>
  <c r="U13" i="9" l="1"/>
  <c r="V13" i="9"/>
  <c r="Y13" i="9"/>
  <c r="Z13" i="9"/>
  <c r="R9" i="9"/>
  <c r="R13" i="9" s="1"/>
  <c r="Q9" i="9"/>
  <c r="Q13" i="9" s="1"/>
  <c r="F9" i="23"/>
  <c r="D7" i="23"/>
  <c r="D6" i="23"/>
  <c r="E7" i="23"/>
  <c r="D49" i="21"/>
  <c r="F42" i="21"/>
  <c r="G11" i="2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34" i="10"/>
  <c r="J48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F8" i="21"/>
  <c r="G8" i="21"/>
  <c r="F9" i="21"/>
  <c r="F10" i="21"/>
  <c r="G10" i="21"/>
  <c r="F11" i="21"/>
  <c r="G11" i="21"/>
  <c r="F12" i="21"/>
  <c r="F13" i="21"/>
  <c r="G13" i="21"/>
  <c r="F14" i="21"/>
  <c r="G14" i="21"/>
  <c r="F15" i="21"/>
  <c r="G15" i="21"/>
  <c r="F16" i="21"/>
  <c r="G16" i="21"/>
  <c r="F17" i="21"/>
  <c r="G17" i="21"/>
  <c r="F18" i="21"/>
  <c r="G18" i="21"/>
  <c r="F19" i="21"/>
  <c r="G19" i="21"/>
  <c r="F20" i="21"/>
  <c r="G20" i="21"/>
  <c r="F21" i="21"/>
  <c r="G21" i="21"/>
  <c r="F22" i="21"/>
  <c r="G22" i="21"/>
  <c r="F23" i="21"/>
  <c r="G23" i="21"/>
  <c r="F24" i="21"/>
  <c r="G24" i="21"/>
  <c r="F25" i="21"/>
  <c r="G25" i="21"/>
  <c r="F26" i="21"/>
  <c r="G26" i="21"/>
  <c r="F27" i="21"/>
  <c r="G27" i="21"/>
  <c r="F28" i="21"/>
  <c r="G28" i="21"/>
  <c r="F29" i="21"/>
  <c r="G29" i="21"/>
  <c r="F30" i="21"/>
  <c r="G30" i="21"/>
  <c r="F31" i="21"/>
  <c r="G31" i="21"/>
  <c r="F32" i="21"/>
  <c r="F33" i="21"/>
  <c r="G33" i="21"/>
  <c r="F34" i="21"/>
  <c r="G34" i="21"/>
  <c r="F35" i="21"/>
  <c r="F36" i="21"/>
  <c r="G36" i="21"/>
  <c r="F37" i="21"/>
  <c r="G37" i="21"/>
  <c r="F39" i="21"/>
  <c r="F40" i="21"/>
  <c r="G40" i="21"/>
  <c r="F41" i="21"/>
  <c r="F43" i="21"/>
  <c r="G43" i="21"/>
  <c r="F44" i="21"/>
  <c r="G44" i="21"/>
  <c r="F45" i="21"/>
  <c r="G45" i="21"/>
  <c r="F46" i="21"/>
  <c r="G46" i="21"/>
  <c r="F47" i="21"/>
  <c r="G47" i="21"/>
  <c r="F48" i="21"/>
  <c r="G48" i="21"/>
  <c r="F50" i="21"/>
  <c r="F51" i="21"/>
  <c r="G51" i="21"/>
  <c r="F52" i="21"/>
  <c r="F53" i="21"/>
  <c r="G53" i="21"/>
  <c r="F54" i="21"/>
  <c r="G54" i="21"/>
  <c r="F55" i="21"/>
  <c r="G55" i="21"/>
  <c r="F56" i="21"/>
  <c r="G56" i="21"/>
  <c r="F58" i="21"/>
  <c r="G58" i="21"/>
  <c r="F59" i="21"/>
  <c r="F60" i="21"/>
  <c r="F61" i="21"/>
  <c r="F62" i="21"/>
  <c r="G62" i="21"/>
  <c r="F63" i="21"/>
  <c r="G63" i="21"/>
  <c r="F64" i="21"/>
  <c r="G64" i="21"/>
  <c r="F65" i="21"/>
  <c r="G7" i="21"/>
  <c r="F7" i="21"/>
  <c r="H50" i="2"/>
  <c r="G50" i="2"/>
  <c r="G37" i="2" l="1"/>
  <c r="G40" i="2"/>
  <c r="G70" i="2"/>
  <c r="F9" i="19" l="1"/>
  <c r="F8" i="24" l="1"/>
  <c r="G8" i="24"/>
  <c r="F9" i="24"/>
  <c r="G9" i="24"/>
  <c r="F10" i="24"/>
  <c r="G10" i="24"/>
  <c r="F99" i="2"/>
  <c r="F91" i="2"/>
  <c r="F90" i="2"/>
  <c r="F89" i="2"/>
  <c r="F88" i="2"/>
  <c r="F87" i="2"/>
  <c r="F71" i="2"/>
  <c r="F68" i="2"/>
  <c r="F56" i="2"/>
  <c r="F52" i="2"/>
  <c r="F82" i="2" s="1"/>
  <c r="F44" i="2"/>
  <c r="F23" i="2"/>
  <c r="F13" i="2"/>
  <c r="C10" i="23"/>
  <c r="C7" i="23"/>
  <c r="C6" i="23"/>
  <c r="F83" i="2" l="1"/>
  <c r="F22" i="2"/>
  <c r="F63" i="2" s="1"/>
  <c r="F86" i="2" l="1"/>
  <c r="F92" i="2" s="1"/>
  <c r="F74" i="2"/>
  <c r="F79" i="2" s="1"/>
  <c r="F17" i="19" s="1"/>
  <c r="D49" i="10" l="1"/>
  <c r="G49" i="10"/>
  <c r="J49" i="10" l="1"/>
  <c r="M49" i="10"/>
  <c r="N42" i="10"/>
  <c r="O42" i="10"/>
  <c r="N43" i="10"/>
  <c r="O43" i="10"/>
  <c r="N44" i="10"/>
  <c r="O44" i="10"/>
  <c r="N45" i="10"/>
  <c r="O45" i="10"/>
  <c r="N34" i="10"/>
  <c r="O34" i="10"/>
  <c r="N35" i="10"/>
  <c r="O35" i="10"/>
  <c r="N36" i="10"/>
  <c r="O36" i="10"/>
  <c r="N37" i="10"/>
  <c r="O37" i="10"/>
  <c r="N38" i="10"/>
  <c r="O38" i="10"/>
  <c r="N39" i="10"/>
  <c r="O39" i="10"/>
  <c r="C25" i="10"/>
  <c r="C24" i="10"/>
  <c r="C23" i="10"/>
  <c r="C7" i="3" l="1"/>
  <c r="C40" i="19"/>
  <c r="C36" i="19"/>
  <c r="C27" i="19"/>
  <c r="C19" i="19"/>
  <c r="C9" i="19"/>
  <c r="C99" i="2"/>
  <c r="C91" i="2"/>
  <c r="C90" i="2"/>
  <c r="C89" i="2"/>
  <c r="C88" i="2"/>
  <c r="C87" i="2"/>
  <c r="C71" i="2"/>
  <c r="C68" i="2"/>
  <c r="C56" i="2"/>
  <c r="C52" i="2"/>
  <c r="C44" i="2"/>
  <c r="C23" i="2"/>
  <c r="C13" i="2"/>
  <c r="C83" i="2" l="1"/>
  <c r="C22" i="2"/>
  <c r="C63" i="2" s="1"/>
  <c r="C82" i="2"/>
  <c r="C43" i="19"/>
  <c r="C86" i="2"/>
  <c r="C92" i="2" s="1"/>
  <c r="C74" i="2"/>
  <c r="C79" i="2" s="1"/>
  <c r="C17" i="19" s="1"/>
  <c r="G68" i="21" l="1"/>
  <c r="F68" i="21"/>
  <c r="F67" i="21"/>
  <c r="E66" i="21"/>
  <c r="D66" i="21"/>
  <c r="C66" i="21"/>
  <c r="E57" i="21"/>
  <c r="D57" i="21"/>
  <c r="C57" i="21"/>
  <c r="E49" i="21"/>
  <c r="C49" i="21"/>
  <c r="E38" i="21"/>
  <c r="D38" i="21"/>
  <c r="C38" i="21"/>
  <c r="E6" i="21"/>
  <c r="D6" i="21"/>
  <c r="C6" i="21"/>
  <c r="I18" i="10"/>
  <c r="F18" i="10"/>
  <c r="C18" i="10"/>
  <c r="F57" i="21" l="1"/>
  <c r="G57" i="21"/>
  <c r="F49" i="21"/>
  <c r="G49" i="21"/>
  <c r="G38" i="21"/>
  <c r="F38" i="21"/>
  <c r="F66" i="21"/>
  <c r="F6" i="21"/>
  <c r="G6" i="21"/>
  <c r="G66" i="21"/>
  <c r="K40" i="10"/>
  <c r="K41" i="10"/>
  <c r="K46" i="10"/>
  <c r="K47" i="10"/>
  <c r="L40" i="10"/>
  <c r="L41" i="10"/>
  <c r="L46" i="10"/>
  <c r="L47" i="10"/>
  <c r="N40" i="10"/>
  <c r="N41" i="10"/>
  <c r="N46" i="10"/>
  <c r="N47" i="10"/>
  <c r="O40" i="10"/>
  <c r="O41" i="10"/>
  <c r="O46" i="10"/>
  <c r="O47" i="10"/>
  <c r="O49" i="10"/>
  <c r="N49" i="10"/>
  <c r="L49" i="10"/>
  <c r="K49" i="10"/>
  <c r="J47" i="10"/>
  <c r="O48" i="10"/>
  <c r="N48" i="10"/>
  <c r="L48" i="10"/>
  <c r="K48" i="10"/>
  <c r="F25" i="10"/>
  <c r="F24" i="10"/>
  <c r="F23" i="10"/>
  <c r="I14" i="10"/>
  <c r="F14" i="10"/>
  <c r="C14" i="10"/>
  <c r="I10" i="10"/>
  <c r="I22" i="10" s="1"/>
  <c r="F10" i="10"/>
  <c r="F22" i="10" s="1"/>
  <c r="C10" i="10"/>
  <c r="C22" i="10" s="1"/>
  <c r="D27" i="19" l="1"/>
  <c r="E27" i="19"/>
  <c r="F27" i="19"/>
  <c r="H30" i="19"/>
  <c r="H31" i="19"/>
  <c r="H32" i="19"/>
  <c r="H33" i="19"/>
  <c r="H34" i="19"/>
  <c r="H28" i="19"/>
  <c r="G6" i="24" l="1"/>
  <c r="G7" i="24"/>
  <c r="F6" i="24"/>
  <c r="F7" i="24"/>
  <c r="E5" i="24"/>
  <c r="D5" i="24"/>
  <c r="G5" i="24" l="1"/>
  <c r="F5" i="24"/>
  <c r="G7" i="23" l="1"/>
  <c r="G8" i="23"/>
  <c r="G10" i="23"/>
  <c r="G11" i="23"/>
  <c r="G12" i="23"/>
  <c r="G13" i="23"/>
  <c r="G14" i="23"/>
  <c r="G6" i="23"/>
  <c r="F7" i="23"/>
  <c r="F8" i="23"/>
  <c r="F10" i="23"/>
  <c r="F11" i="23"/>
  <c r="F12" i="23"/>
  <c r="F13" i="23"/>
  <c r="F14" i="23"/>
  <c r="F6" i="23"/>
  <c r="G25" i="19" l="1"/>
  <c r="H25" i="19"/>
  <c r="D36" i="19" l="1"/>
  <c r="E36" i="19"/>
  <c r="F36" i="19"/>
  <c r="D9" i="20"/>
  <c r="E9" i="20"/>
  <c r="F9" i="20"/>
  <c r="H9" i="20" s="1"/>
  <c r="C9" i="20"/>
  <c r="H12" i="20"/>
  <c r="H11" i="20"/>
  <c r="T29" i="9"/>
  <c r="R29" i="9"/>
  <c r="P29" i="9"/>
  <c r="N26" i="9"/>
  <c r="N28" i="9"/>
  <c r="L29" i="9"/>
  <c r="J29" i="9"/>
  <c r="H29" i="9"/>
  <c r="F29" i="9"/>
  <c r="N13" i="9"/>
  <c r="M13" i="9"/>
  <c r="AD9" i="9"/>
  <c r="AD13" i="9" s="1"/>
  <c r="AD10" i="9"/>
  <c r="AD11" i="9"/>
  <c r="AD12" i="9"/>
  <c r="AC11" i="9"/>
  <c r="AC9" i="9"/>
  <c r="AC13" i="9" s="1"/>
  <c r="AC10" i="9"/>
  <c r="AC12" i="9"/>
  <c r="AA9" i="9"/>
  <c r="AA13" i="9" s="1"/>
  <c r="AA10" i="9"/>
  <c r="AA11" i="9"/>
  <c r="AA12" i="9"/>
  <c r="AB12" i="9"/>
  <c r="AB11" i="9"/>
  <c r="AB10" i="9"/>
  <c r="AB9" i="9"/>
  <c r="AB13" i="9" s="1"/>
  <c r="W9" i="9"/>
  <c r="W13" i="9" s="1"/>
  <c r="W10" i="9"/>
  <c r="W11" i="9"/>
  <c r="W12" i="9"/>
  <c r="X12" i="9"/>
  <c r="X11" i="9"/>
  <c r="X10" i="9"/>
  <c r="X9" i="9"/>
  <c r="X13" i="9" s="1"/>
  <c r="S9" i="9"/>
  <c r="S13" i="9" s="1"/>
  <c r="S10" i="9"/>
  <c r="S11" i="9"/>
  <c r="S12" i="9"/>
  <c r="T12" i="9"/>
  <c r="T11" i="9"/>
  <c r="T10" i="9"/>
  <c r="T9" i="9"/>
  <c r="T13" i="9" s="1"/>
  <c r="O9" i="9"/>
  <c r="O10" i="9"/>
  <c r="O11" i="9"/>
  <c r="O12" i="9"/>
  <c r="E13" i="2"/>
  <c r="E56" i="2"/>
  <c r="D87" i="2"/>
  <c r="E89" i="2"/>
  <c r="E91" i="2"/>
  <c r="E87" i="2"/>
  <c r="G8" i="3"/>
  <c r="H8" i="3"/>
  <c r="G9" i="3"/>
  <c r="H9" i="3"/>
  <c r="G10" i="3"/>
  <c r="H10" i="3"/>
  <c r="G11" i="3"/>
  <c r="H11" i="3"/>
  <c r="G12" i="3"/>
  <c r="H12" i="3"/>
  <c r="G13" i="3"/>
  <c r="H13" i="3"/>
  <c r="D7" i="3"/>
  <c r="E7" i="3"/>
  <c r="F7" i="3"/>
  <c r="D40" i="19"/>
  <c r="E40" i="19"/>
  <c r="F40" i="19"/>
  <c r="D19" i="19"/>
  <c r="E19" i="19"/>
  <c r="F19" i="19"/>
  <c r="H20" i="19"/>
  <c r="H21" i="19"/>
  <c r="H22" i="19"/>
  <c r="H23" i="19"/>
  <c r="H24" i="19"/>
  <c r="H26" i="19"/>
  <c r="H29" i="19"/>
  <c r="H35" i="19"/>
  <c r="H37" i="19"/>
  <c r="H38" i="19"/>
  <c r="H39" i="19"/>
  <c r="H41" i="19"/>
  <c r="H42" i="19"/>
  <c r="H10" i="19"/>
  <c r="H11" i="19"/>
  <c r="H12" i="19"/>
  <c r="H13" i="19"/>
  <c r="H14" i="19"/>
  <c r="H15" i="19"/>
  <c r="H16" i="19"/>
  <c r="D9" i="19"/>
  <c r="E9" i="19"/>
  <c r="D91" i="2"/>
  <c r="D90" i="2"/>
  <c r="E90" i="2"/>
  <c r="D89" i="2"/>
  <c r="D88" i="2"/>
  <c r="E88" i="2"/>
  <c r="G57" i="2"/>
  <c r="G58" i="2"/>
  <c r="G59" i="2"/>
  <c r="G60" i="2"/>
  <c r="G61" i="2"/>
  <c r="G62" i="2"/>
  <c r="G54" i="2"/>
  <c r="G55" i="2"/>
  <c r="G53" i="2"/>
  <c r="G48" i="2"/>
  <c r="H95" i="2"/>
  <c r="H96" i="2"/>
  <c r="H97" i="2"/>
  <c r="H98" i="2"/>
  <c r="E99" i="2"/>
  <c r="H94" i="2"/>
  <c r="E44" i="2"/>
  <c r="H14" i="2"/>
  <c r="H15" i="2"/>
  <c r="H16" i="2"/>
  <c r="H17" i="2"/>
  <c r="H18" i="2"/>
  <c r="H19" i="2"/>
  <c r="H20" i="2"/>
  <c r="H21" i="2"/>
  <c r="H24" i="2"/>
  <c r="H25" i="2"/>
  <c r="H26" i="2"/>
  <c r="H27" i="2"/>
  <c r="H28" i="2"/>
  <c r="H29" i="2"/>
  <c r="H30" i="2"/>
  <c r="H31" i="2"/>
  <c r="H32" i="2"/>
  <c r="H33" i="2"/>
  <c r="H34" i="2"/>
  <c r="H35" i="2"/>
  <c r="H41" i="2"/>
  <c r="H42" i="2"/>
  <c r="H43" i="2"/>
  <c r="H45" i="2"/>
  <c r="H46" i="2"/>
  <c r="H47" i="2"/>
  <c r="H48" i="2"/>
  <c r="H49" i="2"/>
  <c r="H51" i="2"/>
  <c r="H53" i="2"/>
  <c r="H54" i="2"/>
  <c r="H55" i="2"/>
  <c r="H57" i="2"/>
  <c r="H58" i="2"/>
  <c r="H59" i="2"/>
  <c r="H60" i="2"/>
  <c r="H61" i="2"/>
  <c r="H62" i="2"/>
  <c r="H64" i="2"/>
  <c r="H65" i="2"/>
  <c r="H66" i="2"/>
  <c r="H67" i="2"/>
  <c r="H69" i="2"/>
  <c r="H70" i="2"/>
  <c r="H72" i="2"/>
  <c r="H73" i="2"/>
  <c r="H75" i="2"/>
  <c r="H76" i="2"/>
  <c r="H77" i="2"/>
  <c r="H78" i="2"/>
  <c r="H80" i="2"/>
  <c r="H81" i="2"/>
  <c r="H84" i="2"/>
  <c r="H12" i="2"/>
  <c r="D44" i="2"/>
  <c r="D71" i="2"/>
  <c r="E71" i="2"/>
  <c r="D68" i="2"/>
  <c r="E68" i="2"/>
  <c r="D56" i="2"/>
  <c r="D52" i="2"/>
  <c r="E52" i="2"/>
  <c r="G84" i="2"/>
  <c r="D99" i="2"/>
  <c r="G98" i="2"/>
  <c r="G97" i="2"/>
  <c r="G96" i="2"/>
  <c r="G95" i="2"/>
  <c r="G94" i="2"/>
  <c r="G65" i="2"/>
  <c r="D13" i="2"/>
  <c r="D23" i="2"/>
  <c r="E23" i="2"/>
  <c r="P10" i="9"/>
  <c r="P11" i="9"/>
  <c r="P12" i="9"/>
  <c r="P9" i="9"/>
  <c r="G24" i="19"/>
  <c r="G42" i="19"/>
  <c r="G38" i="19"/>
  <c r="G37" i="19"/>
  <c r="G35" i="19"/>
  <c r="G27" i="19" s="1"/>
  <c r="G26" i="19"/>
  <c r="G23" i="19"/>
  <c r="G22" i="19"/>
  <c r="G21" i="19"/>
  <c r="G20" i="19"/>
  <c r="G16" i="19"/>
  <c r="G15" i="19"/>
  <c r="G14" i="19"/>
  <c r="G13" i="19"/>
  <c r="G12" i="19"/>
  <c r="G11" i="19"/>
  <c r="G10" i="19"/>
  <c r="G81" i="2"/>
  <c r="G80" i="2"/>
  <c r="G78" i="2"/>
  <c r="G75" i="2"/>
  <c r="G73" i="2"/>
  <c r="G67" i="2"/>
  <c r="G66" i="2"/>
  <c r="G64" i="2"/>
  <c r="G51" i="2"/>
  <c r="G49" i="2"/>
  <c r="G47" i="2"/>
  <c r="G46" i="2"/>
  <c r="G45" i="2"/>
  <c r="G43" i="2"/>
  <c r="G42" i="2"/>
  <c r="G41" i="2"/>
  <c r="G35" i="2"/>
  <c r="G34" i="2"/>
  <c r="G33" i="2"/>
  <c r="G32" i="2"/>
  <c r="G31" i="2"/>
  <c r="G30" i="2"/>
  <c r="G29" i="2"/>
  <c r="G28" i="2"/>
  <c r="G27" i="2"/>
  <c r="G26" i="2"/>
  <c r="G25" i="2"/>
  <c r="G24" i="2"/>
  <c r="G21" i="2"/>
  <c r="G20" i="2"/>
  <c r="G19" i="2"/>
  <c r="G18" i="2"/>
  <c r="G17" i="2"/>
  <c r="G16" i="2"/>
  <c r="G15" i="2"/>
  <c r="G14" i="2"/>
  <c r="G12" i="2"/>
  <c r="H7" i="3"/>
  <c r="H99" i="2" l="1"/>
  <c r="F43" i="19"/>
  <c r="G88" i="2"/>
  <c r="H88" i="2"/>
  <c r="N29" i="9"/>
  <c r="AF10" i="9"/>
  <c r="H90" i="2"/>
  <c r="H36" i="19"/>
  <c r="G56" i="2"/>
  <c r="H56" i="2"/>
  <c r="H87" i="2"/>
  <c r="G9" i="19"/>
  <c r="H40" i="19"/>
  <c r="H27" i="19"/>
  <c r="D43" i="19"/>
  <c r="G9" i="20"/>
  <c r="AE10" i="9"/>
  <c r="AF12" i="9"/>
  <c r="AF11" i="9"/>
  <c r="P13" i="9"/>
  <c r="O13" i="9"/>
  <c r="AE11" i="9"/>
  <c r="AE12" i="9"/>
  <c r="G7" i="3"/>
  <c r="G19" i="19"/>
  <c r="H19" i="19"/>
  <c r="E43" i="19"/>
  <c r="H9" i="19"/>
  <c r="G36" i="19"/>
  <c r="H89" i="2"/>
  <c r="H23" i="2"/>
  <c r="G87" i="2"/>
  <c r="H13" i="2"/>
  <c r="E82" i="2"/>
  <c r="G71" i="2"/>
  <c r="H91" i="2"/>
  <c r="D82" i="2"/>
  <c r="G68" i="2"/>
  <c r="G89" i="2"/>
  <c r="H68" i="2"/>
  <c r="H44" i="2"/>
  <c r="H71" i="2"/>
  <c r="G99" i="2"/>
  <c r="H52" i="2"/>
  <c r="G91" i="2"/>
  <c r="G44" i="2"/>
  <c r="E83" i="2"/>
  <c r="G23" i="2"/>
  <c r="D83" i="2"/>
  <c r="G13" i="2"/>
  <c r="AE9" i="9"/>
  <c r="AE13" i="9" s="1"/>
  <c r="AF9" i="9"/>
  <c r="AF13" i="9" s="1"/>
  <c r="D22" i="2"/>
  <c r="D63" i="2" s="1"/>
  <c r="G52" i="2"/>
  <c r="E22" i="2"/>
  <c r="E63" i="2" s="1"/>
  <c r="H43" i="19" l="1"/>
  <c r="G43" i="19"/>
  <c r="G83" i="2"/>
  <c r="H82" i="2"/>
  <c r="G82" i="2"/>
  <c r="H83" i="2"/>
  <c r="Q14" i="9"/>
  <c r="M14" i="9"/>
  <c r="U14" i="9"/>
  <c r="Y14" i="9"/>
  <c r="E86" i="2"/>
  <c r="E92" i="2" s="1"/>
  <c r="E74" i="2"/>
  <c r="E79" i="2" s="1"/>
  <c r="E17" i="19" s="1"/>
  <c r="D74" i="2"/>
  <c r="D79" i="2" s="1"/>
  <c r="D17" i="19" s="1"/>
  <c r="D86" i="2"/>
  <c r="D92" i="2" s="1"/>
  <c r="Z14" i="9"/>
  <c r="N14" i="9"/>
  <c r="AD14" i="9" s="1"/>
  <c r="V14" i="9"/>
  <c r="R14" i="9"/>
  <c r="G22" i="2"/>
  <c r="H22" i="2"/>
  <c r="AC14" i="9" l="1"/>
  <c r="G63" i="2"/>
  <c r="H63" i="2"/>
  <c r="G86" i="2" l="1"/>
  <c r="H86" i="2"/>
  <c r="G74" i="2"/>
  <c r="H74" i="2"/>
  <c r="H79" i="2" l="1"/>
  <c r="G79" i="2"/>
  <c r="H92" i="2"/>
  <c r="G92" i="2"/>
</calcChain>
</file>

<file path=xl/sharedStrings.xml><?xml version="1.0" encoding="utf-8"?>
<sst xmlns="http://schemas.openxmlformats.org/spreadsheetml/2006/main" count="637" uniqueCount="323">
  <si>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</si>
  <si>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</si>
  <si>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</si>
  <si>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</si>
  <si>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</si>
  <si>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</si>
  <si>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</si>
  <si>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</si>
  <si>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Усього доходів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</si>
  <si>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</si>
  <si>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</si>
  <si>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</si>
  <si>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</si>
  <si>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</si>
  <si>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</si>
  <si>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</si>
  <si>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</si>
  <si>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</si>
  <si>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</si>
  <si>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</si>
  <si>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</si>
  <si>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</si>
  <si>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</si>
  <si>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</si>
  <si>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</si>
  <si>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</si>
  <si>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</si>
  <si>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</si>
  <si>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</si>
  <si>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</si>
  <si>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</si>
  <si>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</si>
  <si>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</si>
  <si>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</si>
  <si>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</si>
  <si>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</si>
  <si>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</si>
  <si>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</si>
  <si>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</si>
  <si>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</si>
  <si>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</si>
  <si>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</si>
  <si>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</si>
  <si>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</si>
  <si>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</si>
  <si>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</si>
  <si>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</si>
  <si>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</si>
  <si>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</si>
  <si>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</si>
  <si>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</si>
  <si>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</si>
  <si>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</si>
  <si>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Фінансовий результат до оподаткування</t>
  </si>
  <si>
    <t>І. Формування фінансових результатів</t>
  </si>
  <si>
    <t>рентна плата за транспортування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</si>
  <si>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</si>
  <si>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</si>
  <si>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</si>
  <si>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інші адміністративні витрати (розшифрувати)</t>
  </si>
  <si>
    <t>Фінансові витрати (розшифрувати)</t>
  </si>
  <si>
    <t>Втрати від участі в капіталі (розшифрувати)</t>
  </si>
  <si>
    <t>Інші фонди (розшифрувати)</t>
  </si>
  <si>
    <t>Інші цілі (розшифрувати)</t>
  </si>
  <si>
    <t>Усього витрат</t>
  </si>
  <si>
    <t>Інформація</t>
  </si>
  <si>
    <t>інші витрати (розшифрувати)</t>
  </si>
  <si>
    <t>інші витрати на збут (розшифрувати)</t>
  </si>
  <si>
    <t>Інші джерела (розшифрувати)</t>
  </si>
  <si>
    <t>(ініціали, прізвище)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</si>
  <si>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</si>
  <si>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</si>
  <si>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EBITDA</t>
  </si>
  <si>
    <t>Розподіл чистого прибутку</t>
  </si>
  <si>
    <t>IІ. Розрахунки з бюджетом</t>
  </si>
  <si>
    <t>Розрахунок показника EBITDA</t>
  </si>
  <si>
    <t>Собівартість реалізованої продукції (товарів, робіт, послуг)</t>
  </si>
  <si>
    <t>транспортні витрати</t>
  </si>
  <si>
    <t>витрати на зберігання та упаковку</t>
  </si>
  <si>
    <t>Перенесено з додаткового капіталу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</si>
  <si>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</si>
  <si>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</si>
  <si>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</si>
  <si>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</si>
  <si>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</si>
  <si>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</si>
  <si>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</si>
  <si>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</si>
  <si>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Елементи операційних витрат</t>
  </si>
  <si>
    <t>ЗВІТ</t>
  </si>
  <si>
    <t>план</t>
  </si>
  <si>
    <t>факт</t>
  </si>
  <si>
    <t>Найменування об’єкта</t>
  </si>
  <si>
    <t>інші операційні витрати (розшифрувати)</t>
  </si>
  <si>
    <t>Неконтрольована частка</t>
  </si>
  <si>
    <t xml:space="preserve">план 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</si>
  <si>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</si>
  <si>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</si>
  <si>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</si>
  <si>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</si>
  <si>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</si>
  <si>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Найменування показника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</si>
  <si>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</si>
  <si>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</si>
  <si>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</si>
  <si>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</si>
  <si>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</si>
  <si>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</si>
  <si>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</si>
  <si>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інші джерела (зазначити джерело)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</si>
  <si>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</si>
  <si>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</si>
  <si>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</si>
  <si>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      Загальна інформація про підприємство (резюме)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</si>
  <si>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</si>
  <si>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</si>
  <si>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</si>
  <si>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(    )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</si>
  <si>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</si>
  <si>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</si>
  <si>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</si>
  <si>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</si>
  <si>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</si>
  <si>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</si>
  <si>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</si>
  <si>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</si>
  <si>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</si>
  <si>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</si>
  <si>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>податок на прибуток підприємств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</si>
  <si>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</si>
  <si>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</si>
  <si>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нетипові операційні доходи (розшифрувати)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</si>
  <si>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</si>
  <si>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</si>
  <si>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</si>
  <si>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</si>
  <si>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</si>
  <si>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</si>
  <si>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</si>
  <si>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</si>
  <si>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Документ, яким затверджений титул будови,
із зазначенням органу, який його погодив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</si>
  <si>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</si>
  <si>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</si>
  <si>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інші податки та збори (розшифрувати)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</si>
  <si>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</si>
  <si>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</si>
  <si>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</si>
  <si>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</si>
  <si>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</si>
  <si>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</si>
  <si>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нетипові операційні витрати (розшифрувати)</t>
  </si>
  <si>
    <t>рентна плата за користування надрами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</si>
  <si>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</si>
  <si>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</si>
  <si>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</si>
  <si>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</si>
  <si>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</si>
  <si>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</si>
  <si>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Фонд оплати праці, тис. грн,
у тому числі:</t>
  </si>
  <si>
    <t>Витрати на оплату праці,
тис. грн, у тому числі:</t>
  </si>
  <si>
    <t xml:space="preserve">У разі збільшення витрат на оплату праці у звітному періоді порівняно із запланованими та фактичними витратами відповідного періоду минулого року обов'язково надаються обґрунтування. </t>
  </si>
  <si>
    <t>тис. грн (без ПДВ)</t>
  </si>
  <si>
    <t>{Додаток 3 в редакції Наказу Міністерства економічного розвитку і торгівлі № 1394 від 03.11.2015}</t>
  </si>
  <si>
    <t xml:space="preserve">Факт наростаючим підсумком
з початку року </t>
  </si>
  <si>
    <t>Поповнення статуного капіталу підприємства</t>
  </si>
  <si>
    <t>Направлення коштів на:</t>
  </si>
  <si>
    <t>придбання та оновлення необоротних активів (розшифрувати)</t>
  </si>
  <si>
    <t>поповнення обігових коштів (розшифрувати)</t>
  </si>
  <si>
    <t xml:space="preserve">Усього виплат </t>
  </si>
  <si>
    <t>8. Капітальне будівництво (рядок 4010 таблиці 4)</t>
  </si>
  <si>
    <t>Таблиця 1</t>
  </si>
  <si>
    <t>Таблиця 2</t>
  </si>
  <si>
    <t>Таблиця 4</t>
  </si>
  <si>
    <t>Таблиця 6</t>
  </si>
  <si>
    <t>Таблиця 7</t>
  </si>
  <si>
    <t xml:space="preserve">Нараховані до сплати податки, збори та інші обов'язкові платежі </t>
  </si>
  <si>
    <t>Нараховані до сплати податки та збори до Державного бюджету України (податкові платежі), усього, у тому числі:</t>
  </si>
  <si>
    <t>Директор КП</t>
  </si>
  <si>
    <t>1048/1</t>
  </si>
  <si>
    <t xml:space="preserve"> (посада)</t>
  </si>
  <si>
    <t>виконання, 
%</t>
  </si>
  <si>
    <t>військовий збір</t>
  </si>
  <si>
    <t>Нараховані до сплати податки та збори до місцевих бюджетів (податкові платежі), усього, у тому числі:</t>
  </si>
  <si>
    <t>Середньомісячні витрати на оплату праці 
одного працівника (грн), усього,
у тому числі:</t>
  </si>
  <si>
    <t>IV. Розподіл коштів, отриманих з  бюджету на поповнення статутного капіталу</t>
  </si>
  <si>
    <t xml:space="preserve">Факт наростаючим підсумком </t>
  </si>
  <si>
    <t>Собівартість реалізованої продукції (товарів, робіт, послуг)
Інші витрати, всього, у тому числі:</t>
  </si>
  <si>
    <t>Інші адміністративні витрати, усього, у тому числі:</t>
  </si>
  <si>
    <t>Інші операційні витрати,  усього, у тому числі:</t>
  </si>
  <si>
    <t>Відхилення,
(%)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</si>
  <si>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</si>
  <si>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</si>
  <si>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>поповнення обігових коштів підприємства</t>
  </si>
  <si>
    <t>Нараховані до сплати інші податки, збори та платежі, усього, у тому числі:</t>
  </si>
  <si>
    <t>Розшифровка до Таблиці 1 "Формування фінансових результатів"</t>
  </si>
  <si>
    <t xml:space="preserve">Розшифровка до Таблиці 4 "Капітальні інвестиції" </t>
  </si>
  <si>
    <t>Розшифровка до Таблиці 7 "Розподіл коштів, отриманих з  бюджету на поповнення Статутного капіталу"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</si>
  <si>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</si>
  <si>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</si>
  <si>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Надходження коштів з  бюджету</t>
  </si>
  <si>
    <t xml:space="preserve">      2. Інформація про бізнес підприємства (код рядка 1000 фінансового плану)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</si>
  <si>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</si>
  <si>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</si>
  <si>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</si>
  <si>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>Найменування видів діяльності</t>
  </si>
  <si>
    <t>Відхилення,  +/–</t>
  </si>
  <si>
    <t>Виконання, %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</si>
  <si>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</si>
  <si>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</si>
  <si>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</si>
  <si>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Матеріальні витрати</t>
  </si>
  <si>
    <t>комунальними підприємствами, що є власністю Вінницької міської територіальної громади до бюджету Вінницької міської ТГ</t>
  </si>
  <si>
    <t>відрахування частини чистого прибутку комунальними підприємствами, що є власністю Вінницької міської територіальної громади до бюджету Вінницької міської ТГ</t>
  </si>
  <si>
    <t>(тис.грн)</t>
  </si>
  <si>
    <t>за І квартал 2021 року</t>
  </si>
  <si>
    <t>інші  (штрафи, пені, неустойки) (розшифрувати)</t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</si>
  <si>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</si>
  <si>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за І квартал 2022 року</t>
  </si>
  <si>
    <t>Звітний за І квартал 2022 року</t>
  </si>
  <si>
    <t>Факт
за І квартал 2021 року</t>
  </si>
  <si>
    <t>План
на І квартал 2022 року</t>
  </si>
  <si>
    <t xml:space="preserve">Факт
за І квартал 2022 року </t>
  </si>
  <si>
    <r>
      <t xml:space="preserve">до звіту про виконання показників фінансового плану за І квартал 2022 року
                                                                                                </t>
    </r>
    <r>
      <rPr>
        <sz val="12"/>
        <color theme="1"/>
        <rFont val="Times New Roman"/>
        <family val="1"/>
        <charset val="204"/>
      </rPr>
      <t xml:space="preserve"> </t>
    </r>
  </si>
  <si>
    <t xml:space="preserve">Факт
за І квартал 2021 року
</t>
  </si>
  <si>
    <t>План
звітного 2022 року</t>
  </si>
  <si>
    <t>Факт
за І квартал 2022 року</t>
  </si>
  <si>
    <t>План на І квартал 2022 року</t>
  </si>
  <si>
    <t>Факт за І квартал 2022 року</t>
  </si>
  <si>
    <t>7. Джерела капітальних інвестицій за І квартал 2022 року</t>
  </si>
  <si>
    <t>Звітний І квартал 2022 року</t>
  </si>
  <si>
    <t>за І квартал 2022 рік</t>
  </si>
  <si>
    <t>тис. грн</t>
  </si>
  <si>
    <t>Відхилення, (+,-)</t>
  </si>
  <si>
    <t>послуги поливальної машини</t>
  </si>
  <si>
    <t>страхування магазину</t>
  </si>
  <si>
    <t>навчання з охорони праці</t>
  </si>
  <si>
    <t>експертиза повітря в балонах</t>
  </si>
  <si>
    <t>технічне обслуговування та технічний огляд транспорта</t>
  </si>
  <si>
    <t>медичний огляд працівників</t>
  </si>
  <si>
    <t>ремонт автомобілів</t>
  </si>
  <si>
    <t>обслуговування касових апаратів</t>
  </si>
  <si>
    <t>реєстрація транспортних засобів</t>
  </si>
  <si>
    <t>водопостачання, водовідведення</t>
  </si>
  <si>
    <t>послуги зв'язку</t>
  </si>
  <si>
    <t>вивезення сміття</t>
  </si>
  <si>
    <t>о</t>
  </si>
  <si>
    <t>собівартість реалізованих товарів</t>
  </si>
  <si>
    <t>обслуговування  GPS-пристроїв</t>
  </si>
  <si>
    <t>виготовлення інформаційних  вивісок</t>
  </si>
  <si>
    <t>страхування автомобільного транспорту</t>
  </si>
  <si>
    <t>розробка науково-технічної документації</t>
  </si>
  <si>
    <t>навчання водолазів, підвищення кваліфікації, відрядження</t>
  </si>
  <si>
    <t>вимірювання опору заземлення</t>
  </si>
  <si>
    <t>охорона пляжів</t>
  </si>
  <si>
    <t>утримання архіву</t>
  </si>
  <si>
    <t>оренда будівлі</t>
  </si>
  <si>
    <t>страхування життя водіїв, водолазів</t>
  </si>
  <si>
    <t>охорона лазні</t>
  </si>
  <si>
    <t>виклик інспектора, повірка лічильників</t>
  </si>
  <si>
    <t>ремонт обладнання</t>
  </si>
  <si>
    <t>послуги інтернету</t>
  </si>
  <si>
    <t>заправка картриджа</t>
  </si>
  <si>
    <t>вивіз рідких стоків</t>
  </si>
  <si>
    <t>програмне забезпечення, виготовлення єдиного цифрового підпису (ЄЦП)</t>
  </si>
  <si>
    <t>розрахунково-касове обслуговування банків</t>
  </si>
  <si>
    <t>екологічний податок</t>
  </si>
  <si>
    <t>поштові послуги</t>
  </si>
  <si>
    <t>податок на землю</t>
  </si>
  <si>
    <t>виготовлення печатки, адміністративний збір</t>
  </si>
  <si>
    <t>матеріальні витрати (канцелярські товари тощо)</t>
  </si>
  <si>
    <t>благодійна допомога грошова</t>
  </si>
  <si>
    <t>оренда основних засобів (ритуальна служба)</t>
  </si>
  <si>
    <t>реалізація металобрухту</t>
  </si>
  <si>
    <t>реалізація /оприбуткування запасів</t>
  </si>
  <si>
    <t>відшкодування вартості раніше списаних активів</t>
  </si>
  <si>
    <t>оренда біотуалетів</t>
  </si>
  <si>
    <t>оренда обладнання</t>
  </si>
  <si>
    <t>новорічні подарунки дітям</t>
  </si>
  <si>
    <t>нарахування згідно листків непрацездатності (за рахунок підприємства)</t>
  </si>
  <si>
    <t>єдиний соціальний внесок</t>
  </si>
  <si>
    <t>проїздні квитки</t>
  </si>
  <si>
    <t>пільгові пенсії</t>
  </si>
  <si>
    <t>допомога на поховання згідно з колективним договором (товари)</t>
  </si>
  <si>
    <t>собівартість реалізованих запасів (металобрухту)</t>
  </si>
  <si>
    <t>Інші  витрати,  усього, у тому числі:</t>
  </si>
  <si>
    <t>передача частини приміщення рятувально-водолазної станції ДЮСШ2</t>
  </si>
  <si>
    <t>витрати, що не входять до собівартості (продукти харчування, спецвзуття для воїнів АТО)</t>
  </si>
  <si>
    <t xml:space="preserve">Начальник  КП </t>
  </si>
  <si>
    <t>_______________________</t>
  </si>
  <si>
    <t>Д.О.Науменко</t>
  </si>
  <si>
    <t xml:space="preserve">       (ініціали, прізвище)    </t>
  </si>
  <si>
    <t>ремонт приміщень</t>
  </si>
  <si>
    <t>Ритуальні послуги (послуги похоронного призначення)</t>
  </si>
  <si>
    <t xml:space="preserve">Утримання кладовищ  та меморіалів </t>
  </si>
  <si>
    <t>Транспортування померлих з місць подій до  судово-медичного моргу</t>
  </si>
  <si>
    <t>Утримання зон відпочинку</t>
  </si>
  <si>
    <t>Утримання громадських  вбиралень</t>
  </si>
  <si>
    <t>Послуги біотуалетів (фінансування згідно рішень ВМР)</t>
  </si>
  <si>
    <t>Послуги біотуалетів надані стороннім організаціям</t>
  </si>
  <si>
    <t>Утримання  штучних споруд</t>
  </si>
  <si>
    <t xml:space="preserve">Послуги лазні </t>
  </si>
  <si>
    <t>Компенсація різниці в тарифах по пільгових помивах в лазні</t>
  </si>
  <si>
    <t>Компенсація витрат за послуги лазні (душ)військовослужбовцям військових частин ЗСУ та НГУ</t>
  </si>
  <si>
    <t>Послуги масажу</t>
  </si>
  <si>
    <t>Інші водолазні роботи</t>
  </si>
  <si>
    <t>Послуги земснаряда, баржі, човна</t>
  </si>
  <si>
    <t>Забезпечення охорони та рятування життя людей на водних об'єктах</t>
  </si>
  <si>
    <t>ПММ-19 тис. грн.,ремонт -3,0 тис.грн.</t>
  </si>
  <si>
    <t>сингуматор</t>
  </si>
  <si>
    <t>комп'ютер (2 шт.)</t>
  </si>
  <si>
    <t>принтер</t>
  </si>
  <si>
    <t>монітор</t>
  </si>
  <si>
    <t>ноутбук</t>
  </si>
  <si>
    <t>сміттєвози МАЗ з заднім завантаженням (2 шт.)</t>
  </si>
  <si>
    <t>КП "Комбінат комунальних підприємств"</t>
  </si>
  <si>
    <t>ПРО ВИКОНАННЯ ПОКАЗНИКІВ ФІНАНСОВОГО ПЛАНУ КП "КОМБІНАТ КОМУНАЛЬНИХ ПІДПРИЄМСТВ"</t>
  </si>
  <si>
    <t>___________________</t>
  </si>
  <si>
    <t>адміністративний збір</t>
  </si>
  <si>
    <t>послуги спеціальної техніки</t>
  </si>
  <si>
    <t>допомога на поховання, матеріальна допомога згідно з колективним договором</t>
  </si>
  <si>
    <t>Придбання (виготовлення) основних засобів, в тому числі:</t>
  </si>
  <si>
    <t>інші доходи (амортизація основних засобів, що куплені за кошти цільового фінансування)</t>
  </si>
  <si>
    <t>участь у закупівлях - 7 тис.грн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</si>
</sst>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103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6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theme="1"/>
      <name val="Arial Cyr"/>
      <charset val="204"/>
    </font>
    <font>
      <sz val="14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0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b/>
      <sz val="16"/>
      <color theme="1"/>
      <name val="Arial Cyr"/>
      <charset val="204"/>
    </font>
    <font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u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u/>
      <sz val="16"/>
      <name val="Times New Roman"/>
      <family val="1"/>
      <charset val="204"/>
    </font>
    <font>
      <u/>
      <sz val="14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54"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7" fillId="2" borderId="0" applyNumberFormat="0" applyBorder="0" applyAlignment="0" applyProtection="0"/>
    <xf numFmtId="0" fontId="1" fillId="2" borderId="0" applyNumberFormat="0" applyBorder="0" applyAlignment="0" applyProtection="0"/>
    <xf numFmtId="0" fontId="27" fillId="3" borderId="0" applyNumberFormat="0" applyBorder="0" applyAlignment="0" applyProtection="0"/>
    <xf numFmtId="0" fontId="1" fillId="3" borderId="0" applyNumberFormat="0" applyBorder="0" applyAlignment="0" applyProtection="0"/>
    <xf numFmtId="0" fontId="27" fillId="4" borderId="0" applyNumberFormat="0" applyBorder="0" applyAlignment="0" applyProtection="0"/>
    <xf numFmtId="0" fontId="1" fillId="4" borderId="0" applyNumberFormat="0" applyBorder="0" applyAlignment="0" applyProtection="0"/>
    <xf numFmtId="0" fontId="27" fillId="5" borderId="0" applyNumberFormat="0" applyBorder="0" applyAlignment="0" applyProtection="0"/>
    <xf numFmtId="0" fontId="1" fillId="5" borderId="0" applyNumberFormat="0" applyBorder="0" applyAlignment="0" applyProtection="0"/>
    <xf numFmtId="0" fontId="27" fillId="6" borderId="0" applyNumberFormat="0" applyBorder="0" applyAlignment="0" applyProtection="0"/>
    <xf numFmtId="0" fontId="1" fillId="6" borderId="0" applyNumberFormat="0" applyBorder="0" applyAlignment="0" applyProtection="0"/>
    <xf numFmtId="0" fontId="27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27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5" borderId="0" applyNumberFormat="0" applyBorder="0" applyAlignment="0" applyProtection="0"/>
    <xf numFmtId="0" fontId="1" fillId="5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27" fillId="11" borderId="0" applyNumberFormat="0" applyBorder="0" applyAlignment="0" applyProtection="0"/>
    <xf numFmtId="0" fontId="1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28" fillId="12" borderId="0" applyNumberFormat="0" applyBorder="0" applyAlignment="0" applyProtection="0"/>
    <xf numFmtId="0" fontId="10" fillId="12" borderId="0" applyNumberFormat="0" applyBorder="0" applyAlignment="0" applyProtection="0"/>
    <xf numFmtId="0" fontId="28" fillId="9" borderId="0" applyNumberFormat="0" applyBorder="0" applyAlignment="0" applyProtection="0"/>
    <xf numFmtId="0" fontId="10" fillId="9" borderId="0" applyNumberFormat="0" applyBorder="0" applyAlignment="0" applyProtection="0"/>
    <xf numFmtId="0" fontId="28" fillId="10" borderId="0" applyNumberFormat="0" applyBorder="0" applyAlignment="0" applyProtection="0"/>
    <xf numFmtId="0" fontId="10" fillId="10" borderId="0" applyNumberFormat="0" applyBorder="0" applyAlignment="0" applyProtection="0"/>
    <xf numFmtId="0" fontId="28" fillId="13" borderId="0" applyNumberFormat="0" applyBorder="0" applyAlignment="0" applyProtection="0"/>
    <xf numFmtId="0" fontId="10" fillId="13" borderId="0" applyNumberFormat="0" applyBorder="0" applyAlignment="0" applyProtection="0"/>
    <xf numFmtId="0" fontId="28" fillId="14" borderId="0" applyNumberFormat="0" applyBorder="0" applyAlignment="0" applyProtection="0"/>
    <xf numFmtId="0" fontId="10" fillId="14" borderId="0" applyNumberFormat="0" applyBorder="0" applyAlignment="0" applyProtection="0"/>
    <xf numFmtId="0" fontId="28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21" fillId="3" borderId="0" applyNumberFormat="0" applyBorder="0" applyAlignment="0" applyProtection="0"/>
    <xf numFmtId="0" fontId="13" fillId="20" borderId="1" applyNumberFormat="0" applyAlignment="0" applyProtection="0"/>
    <xf numFmtId="0" fontId="18" fillId="21" borderId="2" applyNumberFormat="0" applyAlignment="0" applyProtection="0"/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165" fontId="8" fillId="0" borderId="0" applyFont="0" applyFill="0" applyBorder="0" applyAlignment="0" applyProtection="0"/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0" fontId="22" fillId="0" borderId="0" applyNumberFormat="0" applyFill="0" applyBorder="0" applyAlignment="0" applyProtection="0"/>
    <xf numFmtId="171" fontId="30" fillId="0" borderId="0" applyAlignment="0">
      <alignment wrapText="1"/>
    </xf>
    <xf numFmtId="0" fontId="25" fillId="4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11" fillId="7" borderId="1" applyNumberFormat="0" applyAlignment="0" applyProtection="0"/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32" fillId="22" borderId="7">
      <alignment horizontal="left" vertical="center"/>
      <protection locked="0"/>
    </xf>
    <xf numFmtId="49" fontId="32" fillId="22" borderId="7">
      <alignment horizontal="left" vertical="center"/>
    </xf>
    <xf numFmtId="4" fontId="32" fillId="22" borderId="7">
      <alignment horizontal="right" vertical="center"/>
      <protection locked="0"/>
    </xf>
    <xf numFmtId="4" fontId="32" fillId="22" borderId="7">
      <alignment horizontal="right" vertical="center"/>
    </xf>
    <xf numFmtId="4" fontId="33" fillId="22" borderId="7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29" fillId="22" borderId="3">
      <alignment horizontal="left" vertical="center"/>
      <protection locked="0"/>
    </xf>
    <xf numFmtId="49" fontId="29" fillId="22" borderId="3">
      <alignment horizontal="left" vertical="center"/>
      <protection locked="0"/>
    </xf>
    <xf numFmtId="49" fontId="29" fillId="22" borderId="3">
      <alignment horizontal="left" vertical="center"/>
    </xf>
    <xf numFmtId="49" fontId="29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29" fillId="22" borderId="3">
      <alignment horizontal="right" vertical="center"/>
      <protection locked="0"/>
    </xf>
    <xf numFmtId="4" fontId="29" fillId="22" borderId="3">
      <alignment horizontal="right" vertical="center"/>
      <protection locked="0"/>
    </xf>
    <xf numFmtId="4" fontId="29" fillId="22" borderId="3">
      <alignment horizontal="right" vertical="center"/>
    </xf>
    <xf numFmtId="4" fontId="29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7" fillId="22" borderId="3">
      <alignment horizontal="right" vertical="center"/>
      <protection locked="0"/>
    </xf>
    <xf numFmtId="4" fontId="37" fillId="22" borderId="3">
      <alignment horizontal="right" vertical="center"/>
    </xf>
    <xf numFmtId="4" fontId="39" fillId="22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" fontId="41" fillId="0" borderId="3">
      <alignment horizontal="right" vertical="center"/>
      <protection locked="0"/>
    </xf>
    <xf numFmtId="49" fontId="42" fillId="0" borderId="3">
      <alignment horizontal="left" vertical="center"/>
      <protection locked="0"/>
    </xf>
    <xf numFmtId="49" fontId="42" fillId="0" borderId="3">
      <alignment horizontal="left" vertical="center"/>
    </xf>
    <xf numFmtId="49" fontId="43" fillId="0" borderId="3">
      <alignment horizontal="left" vertical="center"/>
      <protection locked="0"/>
    </xf>
    <xf numFmtId="49" fontId="43" fillId="0" borderId="3">
      <alignment horizontal="left" vertical="center"/>
    </xf>
    <xf numFmtId="4" fontId="42" fillId="0" borderId="3">
      <alignment horizontal="right" vertical="center"/>
      <protection locked="0"/>
    </xf>
    <xf numFmtId="4" fontId="42" fillId="0" borderId="3">
      <alignment horizontal="right" vertical="center"/>
    </xf>
    <xf numFmtId="49" fontId="40" fillId="0" borderId="3">
      <alignment horizontal="left" vertical="center"/>
      <protection locked="0"/>
    </xf>
    <xf numFmtId="49" fontId="41" fillId="0" borderId="3">
      <alignment horizontal="left" vertical="center"/>
      <protection locked="0"/>
    </xf>
    <xf numFmtId="4" fontId="40" fillId="0" borderId="3">
      <alignment horizontal="right" vertical="center"/>
      <protection locked="0"/>
    </xf>
    <xf numFmtId="0" fontId="23" fillId="0" borderId="8" applyNumberFormat="0" applyFill="0" applyAlignment="0" applyProtection="0"/>
    <xf numFmtId="0" fontId="20" fillId="23" borderId="0" applyNumberFormat="0" applyBorder="0" applyAlignment="0" applyProtection="0"/>
    <xf numFmtId="0" fontId="8" fillId="0" borderId="0"/>
    <xf numFmtId="0" fontId="8" fillId="0" borderId="0"/>
    <xf numFmtId="0" fontId="2" fillId="24" borderId="9" applyNumberFormat="0" applyFont="0" applyAlignment="0" applyProtection="0"/>
    <xf numFmtId="4" fontId="44" fillId="25" borderId="3">
      <alignment horizontal="right" vertical="center"/>
      <protection locked="0"/>
    </xf>
    <xf numFmtId="4" fontId="44" fillId="26" borderId="3">
      <alignment horizontal="right" vertical="center"/>
      <protection locked="0"/>
    </xf>
    <xf numFmtId="4" fontId="44" fillId="27" borderId="3">
      <alignment horizontal="right" vertical="center"/>
      <protection locked="0"/>
    </xf>
    <xf numFmtId="0" fontId="12" fillId="20" borderId="10" applyNumberFormat="0" applyAlignment="0" applyProtection="0"/>
    <xf numFmtId="49" fontId="29" fillId="0" borderId="3">
      <alignment horizontal="left" vertical="center" wrapText="1"/>
      <protection locked="0"/>
    </xf>
    <xf numFmtId="49" fontId="29" fillId="0" borderId="3">
      <alignment horizontal="left" vertical="center" wrapText="1"/>
      <protection locked="0"/>
    </xf>
    <xf numFmtId="0" fontId="19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8" fillId="16" borderId="0" applyNumberFormat="0" applyBorder="0" applyAlignment="0" applyProtection="0"/>
    <xf numFmtId="0" fontId="10" fillId="16" borderId="0" applyNumberFormat="0" applyBorder="0" applyAlignment="0" applyProtection="0"/>
    <xf numFmtId="0" fontId="28" fillId="17" borderId="0" applyNumberFormat="0" applyBorder="0" applyAlignment="0" applyProtection="0"/>
    <xf numFmtId="0" fontId="10" fillId="17" borderId="0" applyNumberFormat="0" applyBorder="0" applyAlignment="0" applyProtection="0"/>
    <xf numFmtId="0" fontId="28" fillId="18" borderId="0" applyNumberFormat="0" applyBorder="0" applyAlignment="0" applyProtection="0"/>
    <xf numFmtId="0" fontId="10" fillId="18" borderId="0" applyNumberFormat="0" applyBorder="0" applyAlignment="0" applyProtection="0"/>
    <xf numFmtId="0" fontId="28" fillId="13" borderId="0" applyNumberFormat="0" applyBorder="0" applyAlignment="0" applyProtection="0"/>
    <xf numFmtId="0" fontId="10" fillId="13" borderId="0" applyNumberFormat="0" applyBorder="0" applyAlignment="0" applyProtection="0"/>
    <xf numFmtId="0" fontId="28" fillId="14" borderId="0" applyNumberFormat="0" applyBorder="0" applyAlignment="0" applyProtection="0"/>
    <xf numFmtId="0" fontId="10" fillId="14" borderId="0" applyNumberFormat="0" applyBorder="0" applyAlignment="0" applyProtection="0"/>
    <xf numFmtId="0" fontId="28" fillId="19" borderId="0" applyNumberFormat="0" applyBorder="0" applyAlignment="0" applyProtection="0"/>
    <xf numFmtId="0" fontId="10" fillId="19" borderId="0" applyNumberFormat="0" applyBorder="0" applyAlignment="0" applyProtection="0"/>
    <xf numFmtId="0" fontId="45" fillId="7" borderId="1" applyNumberFormat="0" applyAlignment="0" applyProtection="0"/>
    <xf numFmtId="0" fontId="11" fillId="7" borderId="1" applyNumberFormat="0" applyAlignment="0" applyProtection="0"/>
    <xf numFmtId="9" fontId="2" fillId="0" borderId="0" applyFont="0" applyFill="0" applyBorder="0" applyAlignment="0" applyProtection="0"/>
    <xf numFmtId="0" fontId="46" fillId="20" borderId="10" applyNumberFormat="0" applyAlignment="0" applyProtection="0"/>
    <xf numFmtId="0" fontId="12" fillId="20" borderId="10" applyNumberFormat="0" applyAlignment="0" applyProtection="0"/>
    <xf numFmtId="0" fontId="47" fillId="20" borderId="1" applyNumberFormat="0" applyAlignment="0" applyProtection="0"/>
    <xf numFmtId="0" fontId="13" fillId="20" borderId="1" applyNumberFormat="0" applyAlignment="0" applyProtection="0"/>
    <xf numFmtId="172" fontId="8" fillId="0" borderId="0" applyFont="0" applyFill="0" applyBorder="0" applyAlignment="0" applyProtection="0"/>
    <xf numFmtId="0" fontId="48" fillId="0" borderId="4" applyNumberFormat="0" applyFill="0" applyAlignment="0" applyProtection="0"/>
    <xf numFmtId="0" fontId="14" fillId="0" borderId="4" applyNumberFormat="0" applyFill="0" applyAlignment="0" applyProtection="0"/>
    <xf numFmtId="0" fontId="49" fillId="0" borderId="5" applyNumberFormat="0" applyFill="0" applyAlignment="0" applyProtection="0"/>
    <xf numFmtId="0" fontId="15" fillId="0" borderId="5" applyNumberFormat="0" applyFill="0" applyAlignment="0" applyProtection="0"/>
    <xf numFmtId="0" fontId="50" fillId="0" borderId="6" applyNumberFormat="0" applyFill="0" applyAlignment="0" applyProtection="0"/>
    <xf numFmtId="0" fontId="16" fillId="0" borderId="6" applyNumberFormat="0" applyFill="0" applyAlignment="0" applyProtection="0"/>
    <xf numFmtId="0" fontId="5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17" fillId="0" borderId="11" applyNumberFormat="0" applyFill="0" applyAlignment="0" applyProtection="0"/>
    <xf numFmtId="0" fontId="52" fillId="21" borderId="2" applyNumberFormat="0" applyAlignment="0" applyProtection="0"/>
    <xf numFmtId="0" fontId="18" fillId="21" borderId="2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3" borderId="0" applyNumberFormat="0" applyBorder="0" applyAlignment="0" applyProtection="0"/>
    <xf numFmtId="0" fontId="20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8" fillId="0" borderId="0"/>
    <xf numFmtId="0" fontId="2" fillId="0" borderId="0"/>
    <xf numFmtId="0" fontId="8" fillId="0" borderId="0"/>
    <xf numFmtId="0" fontId="8" fillId="0" borderId="0" applyNumberFormat="0" applyFont="0" applyFill="0" applyBorder="0" applyAlignment="0" applyProtection="0">
      <alignment vertical="top"/>
    </xf>
    <xf numFmtId="0" fontId="8" fillId="0" borderId="0" applyNumberFormat="0" applyFont="0" applyFill="0" applyBorder="0" applyAlignment="0" applyProtection="0">
      <alignment vertical="top"/>
    </xf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54" fillId="3" borderId="0" applyNumberFormat="0" applyBorder="0" applyAlignment="0" applyProtection="0"/>
    <xf numFmtId="0" fontId="21" fillId="3" borderId="0" applyNumberFormat="0" applyBorder="0" applyAlignment="0" applyProtection="0"/>
    <xf numFmtId="0" fontId="5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6" fillId="24" borderId="9" applyNumberFormat="0" applyFont="0" applyAlignment="0" applyProtection="0"/>
    <xf numFmtId="0" fontId="8" fillId="24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7" fillId="0" borderId="8" applyNumberFormat="0" applyFill="0" applyAlignment="0" applyProtection="0"/>
    <xf numFmtId="0" fontId="23" fillId="0" borderId="8" applyNumberFormat="0" applyFill="0" applyAlignment="0" applyProtection="0"/>
    <xf numFmtId="0" fontId="26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3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1" fillId="4" borderId="0" applyNumberFormat="0" applyBorder="0" applyAlignment="0" applyProtection="0"/>
    <xf numFmtId="0" fontId="25" fillId="4" borderId="0" applyNumberFormat="0" applyBorder="0" applyAlignment="0" applyProtection="0"/>
    <xf numFmtId="176" fontId="62" fillId="22" borderId="12" applyFill="0" applyBorder="0">
      <alignment horizontal="center" vertical="center" wrapText="1"/>
      <protection locked="0"/>
    </xf>
    <xf numFmtId="171" fontId="63" fillId="0" borderId="0">
      <alignment wrapText="1"/>
    </xf>
    <xf numFmtId="171" fontId="30" fillId="0" borderId="0">
      <alignment wrapText="1"/>
    </xf>
    <xf numFmtId="0" fontId="92" fillId="0" borderId="0"/>
  </cellStyleXfs>
  <cellXfs count="430">
    <xf numFmtId="0" fontId="0" fillId="0" borderId="0" xfId="0"/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28" borderId="0" xfId="0" applyFont="1" applyFill="1" applyAlignment="1">
      <alignment vertical="center"/>
    </xf>
    <xf numFmtId="0" fontId="66" fillId="0" borderId="0" xfId="0" applyFont="1" applyAlignment="1">
      <alignment horizontal="right" vertical="center"/>
    </xf>
    <xf numFmtId="0" fontId="69" fillId="0" borderId="3" xfId="0" applyFont="1" applyBorder="1" applyAlignment="1">
      <alignment horizontal="center" vertical="center" wrapText="1"/>
    </xf>
    <xf numFmtId="0" fontId="69" fillId="0" borderId="3" xfId="0" applyFont="1" applyBorder="1" applyAlignment="1">
      <alignment horizontal="center" vertical="center"/>
    </xf>
    <xf numFmtId="0" fontId="66" fillId="28" borderId="3" xfId="0" applyFont="1" applyFill="1" applyBorder="1" applyAlignment="1">
      <alignment horizontal="left" vertical="center" wrapText="1"/>
    </xf>
    <xf numFmtId="173" fontId="66" fillId="28" borderId="3" xfId="0" applyNumberFormat="1" applyFont="1" applyFill="1" applyBorder="1" applyAlignment="1">
      <alignment horizontal="center" vertical="center" wrapText="1"/>
    </xf>
    <xf numFmtId="0" fontId="69" fillId="28" borderId="3" xfId="0" applyFont="1" applyFill="1" applyBorder="1" applyAlignment="1">
      <alignment horizontal="left" vertical="center" wrapText="1"/>
    </xf>
    <xf numFmtId="173" fontId="69" fillId="28" borderId="3" xfId="0" applyNumberFormat="1" applyFont="1" applyFill="1" applyBorder="1" applyAlignment="1">
      <alignment horizontal="center" vertical="center" wrapText="1"/>
    </xf>
    <xf numFmtId="0" fontId="69" fillId="28" borderId="0" xfId="0" applyFont="1" applyFill="1" applyAlignment="1">
      <alignment vertical="center"/>
    </xf>
    <xf numFmtId="0" fontId="69" fillId="28" borderId="3" xfId="0" applyFont="1" applyFill="1" applyBorder="1" applyAlignment="1">
      <alignment horizontal="center" vertical="center"/>
    </xf>
    <xf numFmtId="0" fontId="69" fillId="28" borderId="0" xfId="0" applyFont="1" applyFill="1" applyAlignment="1">
      <alignment horizontal="center" vertical="center"/>
    </xf>
    <xf numFmtId="0" fontId="66" fillId="28" borderId="3" xfId="0" quotePrefix="1" applyFont="1" applyFill="1" applyBorder="1" applyAlignment="1">
      <alignment horizontal="center" vertical="center"/>
    </xf>
    <xf numFmtId="0" fontId="5" fillId="22" borderId="14" xfId="0" applyFont="1" applyFill="1" applyBorder="1" applyAlignment="1">
      <alignment horizontal="center" vertical="center" wrapText="1"/>
    </xf>
    <xf numFmtId="169" fontId="71" fillId="28" borderId="3" xfId="206" applyNumberFormat="1" applyFont="1" applyFill="1" applyBorder="1" applyAlignment="1">
      <alignment horizontal="right" vertical="center" wrapText="1"/>
    </xf>
    <xf numFmtId="169" fontId="72" fillId="28" borderId="3" xfId="206" applyNumberFormat="1" applyFont="1" applyFill="1" applyBorder="1" applyAlignment="1">
      <alignment horizontal="right" vertical="center" wrapText="1"/>
    </xf>
    <xf numFmtId="0" fontId="74" fillId="28" borderId="3" xfId="0" applyFont="1" applyFill="1" applyBorder="1" applyAlignment="1">
      <alignment horizontal="center" vertical="center" wrapText="1"/>
    </xf>
    <xf numFmtId="0" fontId="73" fillId="28" borderId="3" xfId="0" applyFont="1" applyFill="1" applyBorder="1" applyAlignment="1">
      <alignment horizontal="center" vertical="center" wrapText="1"/>
    </xf>
    <xf numFmtId="0" fontId="74" fillId="28" borderId="3" xfId="0" quotePrefix="1" applyFont="1" applyFill="1" applyBorder="1" applyAlignment="1">
      <alignment horizontal="center" vertical="center"/>
    </xf>
    <xf numFmtId="178" fontId="77" fillId="28" borderId="3" xfId="0" applyNumberFormat="1" applyFont="1" applyFill="1" applyBorder="1" applyAlignment="1">
      <alignment horizontal="center" vertical="center" wrapText="1"/>
    </xf>
    <xf numFmtId="178" fontId="76" fillId="28" borderId="3" xfId="0" applyNumberFormat="1" applyFont="1" applyFill="1" applyBorder="1" applyAlignment="1">
      <alignment horizontal="center" vertical="center" wrapText="1"/>
    </xf>
    <xf numFmtId="178" fontId="6" fillId="28" borderId="3" xfId="0" applyNumberFormat="1" applyFont="1" applyFill="1" applyBorder="1" applyAlignment="1">
      <alignment horizontal="center" vertical="center" wrapText="1"/>
    </xf>
    <xf numFmtId="178" fontId="75" fillId="28" borderId="3" xfId="0" applyNumberFormat="1" applyFont="1" applyFill="1" applyBorder="1" applyAlignment="1">
      <alignment horizontal="center" vertical="center" wrapText="1"/>
    </xf>
    <xf numFmtId="0" fontId="65" fillId="0" borderId="0" xfId="0" applyFont="1" applyAlignment="1">
      <alignment vertical="center"/>
    </xf>
    <xf numFmtId="0" fontId="65" fillId="0" borderId="0" xfId="0" applyFont="1" applyAlignment="1">
      <alignment horizontal="center" vertical="center"/>
    </xf>
    <xf numFmtId="0" fontId="73" fillId="0" borderId="0" xfId="0" applyFont="1" applyAlignment="1">
      <alignment horizontal="right" vertical="center"/>
    </xf>
    <xf numFmtId="0" fontId="79" fillId="0" borderId="0" xfId="0" applyFont="1" applyAlignment="1">
      <alignment horizontal="center" vertical="center" wrapText="1"/>
    </xf>
    <xf numFmtId="0" fontId="65" fillId="0" borderId="0" xfId="0" applyFont="1" applyAlignment="1">
      <alignment horizontal="center" vertical="center" wrapText="1"/>
    </xf>
    <xf numFmtId="0" fontId="74" fillId="0" borderId="3" xfId="0" applyFont="1" applyBorder="1" applyAlignment="1">
      <alignment horizontal="center" vertical="center" wrapText="1"/>
    </xf>
    <xf numFmtId="0" fontId="74" fillId="0" borderId="14" xfId="0" applyFont="1" applyBorder="1" applyAlignment="1">
      <alignment horizontal="center" vertical="center" wrapText="1"/>
    </xf>
    <xf numFmtId="0" fontId="74" fillId="0" borderId="3" xfId="0" applyFont="1" applyBorder="1" applyAlignment="1">
      <alignment horizontal="center" vertical="center"/>
    </xf>
    <xf numFmtId="0" fontId="79" fillId="0" borderId="0" xfId="0" applyFont="1" applyAlignment="1">
      <alignment vertical="center"/>
    </xf>
    <xf numFmtId="0" fontId="73" fillId="28" borderId="3" xfId="0" applyFont="1" applyFill="1" applyBorder="1" applyAlignment="1">
      <alignment horizontal="left" vertical="center" wrapText="1"/>
    </xf>
    <xf numFmtId="0" fontId="73" fillId="28" borderId="3" xfId="0" quotePrefix="1" applyFont="1" applyFill="1" applyBorder="1" applyAlignment="1">
      <alignment horizontal="center" vertical="center"/>
    </xf>
    <xf numFmtId="49" fontId="73" fillId="28" borderId="3" xfId="0" quotePrefix="1" applyNumberFormat="1" applyFont="1" applyFill="1" applyBorder="1" applyAlignment="1">
      <alignment horizontal="left" vertical="center" wrapText="1"/>
    </xf>
    <xf numFmtId="0" fontId="74" fillId="28" borderId="3" xfId="0" applyFont="1" applyFill="1" applyBorder="1" applyAlignment="1">
      <alignment horizontal="left" vertical="center" wrapText="1"/>
    </xf>
    <xf numFmtId="49" fontId="74" fillId="28" borderId="3" xfId="0" quotePrefix="1" applyNumberFormat="1" applyFont="1" applyFill="1" applyBorder="1" applyAlignment="1">
      <alignment horizontal="left" vertical="center" wrapText="1"/>
    </xf>
    <xf numFmtId="49" fontId="74" fillId="28" borderId="3" xfId="0" applyNumberFormat="1" applyFont="1" applyFill="1" applyBorder="1" applyAlignment="1">
      <alignment horizontal="left" vertical="center" wrapText="1"/>
    </xf>
    <xf numFmtId="0" fontId="73" fillId="28" borderId="3" xfId="0" applyFont="1" applyFill="1" applyBorder="1" applyAlignment="1">
      <alignment vertical="center" wrapText="1"/>
    </xf>
    <xf numFmtId="0" fontId="73" fillId="28" borderId="0" xfId="0" applyFont="1" applyFill="1" applyAlignment="1">
      <alignment horizontal="left" vertical="center" wrapText="1"/>
    </xf>
    <xf numFmtId="0" fontId="73" fillId="28" borderId="0" xfId="0" quotePrefix="1" applyFont="1" applyFill="1" applyAlignment="1">
      <alignment horizontal="center"/>
    </xf>
    <xf numFmtId="0" fontId="74" fillId="28" borderId="0" xfId="0" applyFont="1" applyFill="1" applyAlignment="1">
      <alignment vertical="center"/>
    </xf>
    <xf numFmtId="0" fontId="65" fillId="28" borderId="0" xfId="0" applyFont="1" applyFill="1" applyAlignment="1">
      <alignment horizontal="center" vertical="center"/>
    </xf>
    <xf numFmtId="0" fontId="65" fillId="28" borderId="0" xfId="0" applyFont="1" applyFill="1" applyAlignment="1">
      <alignment vertical="center"/>
    </xf>
    <xf numFmtId="0" fontId="65" fillId="28" borderId="0" xfId="0" applyFont="1" applyFill="1" applyAlignment="1">
      <alignment horizontal="left" vertical="center" wrapText="1"/>
    </xf>
    <xf numFmtId="0" fontId="65" fillId="0" borderId="0" xfId="0" applyFont="1" applyAlignment="1">
      <alignment horizontal="left" vertical="center" wrapText="1"/>
    </xf>
    <xf numFmtId="0" fontId="65" fillId="0" borderId="0" xfId="0" applyFont="1" applyAlignment="1">
      <alignment vertical="center" wrapText="1"/>
    </xf>
    <xf numFmtId="178" fontId="73" fillId="28" borderId="3" xfId="0" applyNumberFormat="1" applyFont="1" applyFill="1" applyBorder="1" applyAlignment="1">
      <alignment vertical="center" wrapText="1"/>
    </xf>
    <xf numFmtId="178" fontId="73" fillId="28" borderId="3" xfId="206" applyNumberFormat="1" applyFont="1" applyFill="1" applyBorder="1" applyAlignment="1">
      <alignment horizontal="right" vertical="center" wrapText="1"/>
    </xf>
    <xf numFmtId="178" fontId="74" fillId="28" borderId="3" xfId="0" applyNumberFormat="1" applyFont="1" applyFill="1" applyBorder="1" applyAlignment="1">
      <alignment horizontal="center" vertical="center" wrapText="1"/>
    </xf>
    <xf numFmtId="178" fontId="74" fillId="28" borderId="3" xfId="206" applyNumberFormat="1" applyFont="1" applyFill="1" applyBorder="1" applyAlignment="1">
      <alignment horizontal="right" vertical="center" wrapText="1"/>
    </xf>
    <xf numFmtId="178" fontId="73" fillId="28" borderId="3" xfId="0" applyNumberFormat="1" applyFont="1" applyFill="1" applyBorder="1" applyAlignment="1">
      <alignment horizontal="right" vertical="center" wrapText="1"/>
    </xf>
    <xf numFmtId="0" fontId="65" fillId="0" borderId="0" xfId="245" applyFont="1" applyAlignment="1">
      <alignment vertical="center"/>
    </xf>
    <xf numFmtId="0" fontId="65" fillId="0" borderId="0" xfId="245" applyFont="1" applyAlignment="1">
      <alignment horizontal="center" vertical="center"/>
    </xf>
    <xf numFmtId="0" fontId="79" fillId="0" borderId="0" xfId="245" applyFont="1" applyAlignment="1">
      <alignment horizontal="right" vertical="center"/>
    </xf>
    <xf numFmtId="0" fontId="65" fillId="0" borderId="3" xfId="0" applyFont="1" applyBorder="1" applyAlignment="1">
      <alignment horizontal="center" vertical="center" wrapText="1"/>
    </xf>
    <xf numFmtId="0" fontId="65" fillId="0" borderId="14" xfId="0" applyFont="1" applyBorder="1" applyAlignment="1">
      <alignment horizontal="center" vertical="center" wrapText="1"/>
    </xf>
    <xf numFmtId="0" fontId="65" fillId="0" borderId="3" xfId="245" applyFont="1" applyBorder="1" applyAlignment="1">
      <alignment horizontal="center" vertical="center"/>
    </xf>
    <xf numFmtId="0" fontId="65" fillId="0" borderId="3" xfId="245" applyFont="1" applyBorder="1" applyAlignment="1">
      <alignment horizontal="center" vertical="center" wrapText="1"/>
    </xf>
    <xf numFmtId="0" fontId="79" fillId="28" borderId="3" xfId="245" applyFont="1" applyFill="1" applyBorder="1" applyAlignment="1">
      <alignment horizontal="left" vertical="center" wrapText="1"/>
    </xf>
    <xf numFmtId="0" fontId="79" fillId="28" borderId="3" xfId="0" applyFont="1" applyFill="1" applyBorder="1" applyAlignment="1">
      <alignment horizontal="center" vertical="center"/>
    </xf>
    <xf numFmtId="173" fontId="79" fillId="28" borderId="3" xfId="0" applyNumberFormat="1" applyFont="1" applyFill="1" applyBorder="1" applyAlignment="1">
      <alignment horizontal="center" vertical="center" wrapText="1"/>
    </xf>
    <xf numFmtId="169" fontId="79" fillId="28" borderId="3" xfId="206" applyNumberFormat="1" applyFont="1" applyFill="1" applyBorder="1" applyAlignment="1">
      <alignment horizontal="right" vertical="center" wrapText="1"/>
    </xf>
    <xf numFmtId="0" fontId="65" fillId="28" borderId="3" xfId="245" applyFont="1" applyFill="1" applyBorder="1" applyAlignment="1">
      <alignment horizontal="left" vertical="center" wrapText="1"/>
    </xf>
    <xf numFmtId="0" fontId="65" fillId="28" borderId="3" xfId="0" applyFont="1" applyFill="1" applyBorder="1" applyAlignment="1">
      <alignment horizontal="center" vertical="center"/>
    </xf>
    <xf numFmtId="173" fontId="65" fillId="28" borderId="3" xfId="0" applyNumberFormat="1" applyFont="1" applyFill="1" applyBorder="1" applyAlignment="1">
      <alignment horizontal="center" vertical="center" wrapText="1"/>
    </xf>
    <xf numFmtId="169" fontId="65" fillId="28" borderId="3" xfId="206" applyNumberFormat="1" applyFont="1" applyFill="1" applyBorder="1" applyAlignment="1">
      <alignment horizontal="right" vertical="center" wrapText="1"/>
    </xf>
    <xf numFmtId="0" fontId="65" fillId="28" borderId="3" xfId="0" applyFont="1" applyFill="1" applyBorder="1" applyAlignment="1">
      <alignment horizontal="left" vertical="center" wrapText="1"/>
    </xf>
    <xf numFmtId="0" fontId="79" fillId="28" borderId="3" xfId="245" applyFont="1" applyFill="1" applyBorder="1" applyAlignment="1">
      <alignment horizontal="center" vertical="center"/>
    </xf>
    <xf numFmtId="0" fontId="65" fillId="28" borderId="3" xfId="245" applyFont="1" applyFill="1" applyBorder="1" applyAlignment="1">
      <alignment horizontal="center" vertical="center"/>
    </xf>
    <xf numFmtId="0" fontId="65" fillId="28" borderId="0" xfId="245" applyFont="1" applyFill="1" applyAlignment="1">
      <alignment horizontal="left" vertical="center" wrapText="1"/>
    </xf>
    <xf numFmtId="0" fontId="65" fillId="28" borderId="0" xfId="245" applyFont="1" applyFill="1" applyAlignment="1">
      <alignment horizontal="center" vertical="center"/>
    </xf>
    <xf numFmtId="0" fontId="79" fillId="0" borderId="0" xfId="245" applyFont="1" applyAlignment="1">
      <alignment vertical="center"/>
    </xf>
    <xf numFmtId="0" fontId="65" fillId="28" borderId="0" xfId="245" applyFont="1" applyFill="1" applyAlignment="1">
      <alignment vertical="center" wrapText="1"/>
    </xf>
    <xf numFmtId="0" fontId="65" fillId="0" borderId="0" xfId="245" applyFont="1" applyAlignment="1">
      <alignment vertical="center" wrapText="1"/>
    </xf>
    <xf numFmtId="0" fontId="65" fillId="22" borderId="14" xfId="0" applyFont="1" applyFill="1" applyBorder="1" applyAlignment="1">
      <alignment horizontal="center" vertical="center"/>
    </xf>
    <xf numFmtId="0" fontId="65" fillId="22" borderId="14" xfId="0" applyFont="1" applyFill="1" applyBorder="1" applyAlignment="1">
      <alignment horizontal="center" vertical="center" wrapText="1"/>
    </xf>
    <xf numFmtId="0" fontId="65" fillId="22" borderId="14" xfId="0" applyFont="1" applyFill="1" applyBorder="1" applyAlignment="1">
      <alignment horizontal="center" vertical="center" wrapText="1" shrinkToFit="1"/>
    </xf>
    <xf numFmtId="0" fontId="65" fillId="22" borderId="3" xfId="0" applyFont="1" applyFill="1" applyBorder="1" applyAlignment="1">
      <alignment horizontal="center" vertical="center"/>
    </xf>
    <xf numFmtId="0" fontId="65" fillId="22" borderId="3" xfId="0" applyFont="1" applyFill="1" applyBorder="1" applyAlignment="1">
      <alignment horizontal="center" vertical="center" wrapText="1"/>
    </xf>
    <xf numFmtId="0" fontId="79" fillId="22" borderId="3" xfId="0" applyFont="1" applyFill="1" applyBorder="1" applyAlignment="1">
      <alignment horizontal="left" vertical="center" wrapText="1"/>
    </xf>
    <xf numFmtId="0" fontId="79" fillId="22" borderId="3" xfId="0" applyFont="1" applyFill="1" applyBorder="1" applyAlignment="1">
      <alignment horizontal="center" vertical="center" wrapText="1"/>
    </xf>
    <xf numFmtId="179" fontId="79" fillId="28" borderId="3" xfId="0" applyNumberFormat="1" applyFont="1" applyFill="1" applyBorder="1" applyAlignment="1">
      <alignment horizontal="center" vertical="center" wrapText="1"/>
    </xf>
    <xf numFmtId="179" fontId="65" fillId="28" borderId="3" xfId="0" applyNumberFormat="1" applyFont="1" applyFill="1" applyBorder="1" applyAlignment="1">
      <alignment horizontal="center" vertical="center" wrapText="1"/>
    </xf>
    <xf numFmtId="0" fontId="65" fillId="0" borderId="3" xfId="0" applyFont="1" applyBorder="1" applyAlignment="1">
      <alignment horizontal="left" vertical="center"/>
    </xf>
    <xf numFmtId="0" fontId="65" fillId="22" borderId="3" xfId="0" quotePrefix="1" applyFont="1" applyFill="1" applyBorder="1" applyAlignment="1">
      <alignment horizontal="center" vertical="center"/>
    </xf>
    <xf numFmtId="0" fontId="65" fillId="22" borderId="0" xfId="0" applyFont="1" applyFill="1" applyAlignment="1">
      <alignment horizontal="left" vertical="center" wrapText="1"/>
    </xf>
    <xf numFmtId="0" fontId="65" fillId="22" borderId="0" xfId="0" applyFont="1" applyFill="1" applyAlignment="1">
      <alignment horizontal="center" vertical="center"/>
    </xf>
    <xf numFmtId="170" fontId="65" fillId="22" borderId="0" xfId="0" applyNumberFormat="1" applyFont="1" applyFill="1" applyAlignment="1">
      <alignment horizontal="center" vertical="center" wrapText="1"/>
    </xf>
    <xf numFmtId="170" fontId="65" fillId="22" borderId="0" xfId="0" applyNumberFormat="1" applyFont="1" applyFill="1" applyAlignment="1">
      <alignment horizontal="right" vertical="center" wrapText="1"/>
    </xf>
    <xf numFmtId="170" fontId="65" fillId="0" borderId="0" xfId="0" applyNumberFormat="1" applyFont="1" applyAlignment="1">
      <alignment horizontal="center" vertical="center" wrapText="1"/>
    </xf>
    <xf numFmtId="170" fontId="65" fillId="0" borderId="0" xfId="0" applyNumberFormat="1" applyFont="1" applyAlignment="1">
      <alignment horizontal="right" vertical="center" wrapText="1"/>
    </xf>
    <xf numFmtId="0" fontId="81" fillId="0" borderId="0" xfId="0" applyFont="1" applyAlignment="1">
      <alignment horizontal="center" vertical="center"/>
    </xf>
    <xf numFmtId="0" fontId="74" fillId="28" borderId="0" xfId="0" applyFont="1" applyFill="1" applyAlignment="1">
      <alignment horizontal="left" vertical="center" wrapText="1"/>
    </xf>
    <xf numFmtId="3" fontId="74" fillId="28" borderId="0" xfId="0" applyNumberFormat="1" applyFont="1" applyFill="1" applyAlignment="1">
      <alignment horizontal="center" vertical="center" wrapText="1"/>
    </xf>
    <xf numFmtId="170" fontId="74" fillId="28" borderId="0" xfId="0" applyNumberFormat="1" applyFont="1" applyFill="1" applyAlignment="1">
      <alignment horizontal="center" vertical="center" wrapText="1"/>
    </xf>
    <xf numFmtId="0" fontId="74" fillId="28" borderId="0" xfId="0" applyFont="1" applyFill="1" applyAlignment="1">
      <alignment horizontal="left" vertical="center" wrapText="1" shrinkToFit="1"/>
    </xf>
    <xf numFmtId="0" fontId="81" fillId="28" borderId="0" xfId="0" applyFont="1" applyFill="1" applyAlignment="1">
      <alignment horizontal="center" vertical="center"/>
    </xf>
    <xf numFmtId="170" fontId="65" fillId="28" borderId="0" xfId="0" applyNumberFormat="1" applyFont="1" applyFill="1" applyAlignment="1">
      <alignment vertical="center"/>
    </xf>
    <xf numFmtId="0" fontId="65" fillId="28" borderId="0" xfId="0" applyFont="1" applyFill="1" applyAlignment="1">
      <alignment horizontal="right" vertical="center"/>
    </xf>
    <xf numFmtId="170" fontId="65" fillId="0" borderId="0" xfId="0" applyNumberFormat="1" applyFont="1" applyAlignment="1">
      <alignment vertical="center"/>
    </xf>
    <xf numFmtId="0" fontId="74" fillId="28" borderId="0" xfId="0" applyFont="1" applyFill="1" applyAlignment="1">
      <alignment horizontal="center" vertical="center"/>
    </xf>
    <xf numFmtId="0" fontId="74" fillId="28" borderId="0" xfId="0" applyFont="1" applyFill="1" applyAlignment="1">
      <alignment horizontal="right" vertical="center"/>
    </xf>
    <xf numFmtId="0" fontId="73" fillId="28" borderId="0" xfId="0" applyFont="1" applyFill="1" applyAlignment="1">
      <alignment horizontal="left" vertical="center"/>
    </xf>
    <xf numFmtId="0" fontId="79" fillId="28" borderId="0" xfId="0" applyFont="1" applyFill="1" applyAlignment="1">
      <alignment horizontal="left" vertical="center"/>
    </xf>
    <xf numFmtId="0" fontId="74" fillId="28" borderId="13" xfId="0" applyFont="1" applyFill="1" applyBorder="1" applyAlignment="1">
      <alignment vertical="center"/>
    </xf>
    <xf numFmtId="0" fontId="74" fillId="28" borderId="13" xfId="0" applyFont="1" applyFill="1" applyBorder="1" applyAlignment="1">
      <alignment horizontal="center" vertical="center"/>
    </xf>
    <xf numFmtId="3" fontId="74" fillId="28" borderId="3" xfId="0" applyNumberFormat="1" applyFont="1" applyFill="1" applyBorder="1" applyAlignment="1">
      <alignment horizontal="center" vertical="center" wrapText="1" shrinkToFit="1"/>
    </xf>
    <xf numFmtId="3" fontId="74" fillId="28" borderId="3" xfId="0" applyNumberFormat="1" applyFont="1" applyFill="1" applyBorder="1" applyAlignment="1">
      <alignment horizontal="center" vertical="center" wrapText="1"/>
    </xf>
    <xf numFmtId="0" fontId="74" fillId="28" borderId="3" xfId="0" applyFont="1" applyFill="1" applyBorder="1" applyAlignment="1">
      <alignment horizontal="center" vertical="center" wrapText="1" shrinkToFit="1"/>
    </xf>
    <xf numFmtId="179" fontId="74" fillId="28" borderId="0" xfId="0" applyNumberFormat="1" applyFont="1" applyFill="1" applyAlignment="1">
      <alignment horizontal="center" vertical="center" wrapText="1"/>
    </xf>
    <xf numFmtId="0" fontId="73" fillId="28" borderId="0" xfId="0" applyFont="1" applyFill="1" applyAlignment="1">
      <alignment horizontal="right" vertical="center"/>
    </xf>
    <xf numFmtId="169" fontId="73" fillId="28" borderId="0" xfId="0" applyNumberFormat="1" applyFont="1" applyFill="1" applyAlignment="1">
      <alignment horizontal="right" vertical="center"/>
    </xf>
    <xf numFmtId="0" fontId="83" fillId="28" borderId="0" xfId="0" applyFont="1" applyFill="1" applyAlignment="1">
      <alignment vertical="center"/>
    </xf>
    <xf numFmtId="0" fontId="84" fillId="28" borderId="0" xfId="0" applyFont="1" applyFill="1" applyAlignment="1">
      <alignment vertical="center"/>
    </xf>
    <xf numFmtId="0" fontId="84" fillId="28" borderId="0" xfId="0" applyFont="1" applyFill="1"/>
    <xf numFmtId="0" fontId="84" fillId="28" borderId="0" xfId="0" applyFont="1" applyFill="1" applyAlignment="1">
      <alignment horizontal="center" vertical="center"/>
    </xf>
    <xf numFmtId="0" fontId="74" fillId="28" borderId="3" xfId="0" applyFont="1" applyFill="1" applyBorder="1" applyAlignment="1">
      <alignment horizontal="center" vertical="center"/>
    </xf>
    <xf numFmtId="0" fontId="74" fillId="28" borderId="3" xfId="0" applyFont="1" applyFill="1" applyBorder="1"/>
    <xf numFmtId="0" fontId="65" fillId="28" borderId="0" xfId="0" applyFont="1" applyFill="1" applyAlignment="1">
      <alignment vertical="center" wrapText="1" shrinkToFit="1"/>
    </xf>
    <xf numFmtId="0" fontId="79" fillId="28" borderId="0" xfId="0" applyFont="1" applyFill="1" applyAlignment="1">
      <alignment horizontal="right" vertical="center"/>
    </xf>
    <xf numFmtId="0" fontId="87" fillId="28" borderId="0" xfId="0" applyFont="1" applyFill="1" applyAlignment="1">
      <alignment vertical="center"/>
    </xf>
    <xf numFmtId="0" fontId="87" fillId="0" borderId="0" xfId="0" applyFont="1" applyAlignment="1">
      <alignment vertical="center"/>
    </xf>
    <xf numFmtId="0" fontId="74" fillId="28" borderId="15" xfId="0" applyFont="1" applyFill="1" applyBorder="1" applyAlignment="1">
      <alignment horizontal="center"/>
    </xf>
    <xf numFmtId="0" fontId="74" fillId="28" borderId="16" xfId="0" applyFont="1" applyFill="1" applyBorder="1" applyAlignment="1">
      <alignment horizontal="center"/>
    </xf>
    <xf numFmtId="177" fontId="74" fillId="28" borderId="15" xfId="0" applyNumberFormat="1" applyFont="1" applyFill="1" applyBorder="1" applyAlignment="1">
      <alignment horizontal="center" vertical="center" wrapText="1"/>
    </xf>
    <xf numFmtId="177" fontId="74" fillId="28" borderId="16" xfId="0" applyNumberFormat="1" applyFont="1" applyFill="1" applyBorder="1" applyAlignment="1">
      <alignment horizontal="center" vertical="center" wrapText="1"/>
    </xf>
    <xf numFmtId="0" fontId="73" fillId="28" borderId="0" xfId="0" applyFont="1" applyFill="1" applyAlignment="1">
      <alignment horizontal="left"/>
    </xf>
    <xf numFmtId="177" fontId="73" fillId="28" borderId="0" xfId="0" applyNumberFormat="1" applyFont="1" applyFill="1" applyAlignment="1">
      <alignment horizontal="center" vertical="center" wrapText="1"/>
    </xf>
    <xf numFmtId="3" fontId="73" fillId="28" borderId="0" xfId="0" applyNumberFormat="1" applyFont="1" applyFill="1" applyAlignment="1">
      <alignment horizontal="left" vertical="center" wrapText="1"/>
    </xf>
    <xf numFmtId="3" fontId="73" fillId="28" borderId="0" xfId="0" applyNumberFormat="1" applyFont="1" applyFill="1" applyAlignment="1">
      <alignment horizontal="center" vertical="center" wrapText="1"/>
    </xf>
    <xf numFmtId="0" fontId="86" fillId="0" borderId="0" xfId="0" applyFont="1"/>
    <xf numFmtId="0" fontId="65" fillId="0" borderId="3" xfId="0" applyFont="1" applyBorder="1" applyAlignment="1">
      <alignment horizontal="center" vertical="center"/>
    </xf>
    <xf numFmtId="0" fontId="89" fillId="28" borderId="0" xfId="0" applyFont="1" applyFill="1" applyAlignment="1">
      <alignment horizontal="left" vertical="center" wrapText="1"/>
    </xf>
    <xf numFmtId="0" fontId="89" fillId="28" borderId="0" xfId="0" applyFont="1" applyFill="1" applyAlignment="1">
      <alignment horizontal="center" vertical="center"/>
    </xf>
    <xf numFmtId="173" fontId="89" fillId="28" borderId="0" xfId="0" applyNumberFormat="1" applyFont="1" applyFill="1" applyAlignment="1">
      <alignment horizontal="center" vertical="center" wrapText="1"/>
    </xf>
    <xf numFmtId="169" fontId="89" fillId="28" borderId="0" xfId="206" applyNumberFormat="1" applyFont="1" applyFill="1" applyBorder="1" applyAlignment="1">
      <alignment horizontal="right" vertical="center" wrapText="1"/>
    </xf>
    <xf numFmtId="0" fontId="86" fillId="28" borderId="0" xfId="0" applyFont="1" applyFill="1"/>
    <xf numFmtId="0" fontId="82" fillId="22" borderId="14" xfId="0" applyFont="1" applyFill="1" applyBorder="1" applyAlignment="1">
      <alignment horizontal="center" vertical="center"/>
    </xf>
    <xf numFmtId="0" fontId="82" fillId="22" borderId="14" xfId="0" applyFont="1" applyFill="1" applyBorder="1" applyAlignment="1">
      <alignment horizontal="center" vertical="center" wrapText="1"/>
    </xf>
    <xf numFmtId="0" fontId="82" fillId="22" borderId="14" xfId="0" applyFont="1" applyFill="1" applyBorder="1" applyAlignment="1">
      <alignment horizontal="center" vertical="center" wrapText="1" shrinkToFit="1"/>
    </xf>
    <xf numFmtId="0" fontId="82" fillId="22" borderId="3" xfId="0" applyFont="1" applyFill="1" applyBorder="1" applyAlignment="1">
      <alignment horizontal="center" vertical="center"/>
    </xf>
    <xf numFmtId="0" fontId="82" fillId="22" borderId="3" xfId="0" applyFont="1" applyFill="1" applyBorder="1" applyAlignment="1">
      <alignment horizontal="center" vertical="center" wrapText="1"/>
    </xf>
    <xf numFmtId="0" fontId="90" fillId="22" borderId="3" xfId="0" applyFont="1" applyFill="1" applyBorder="1" applyAlignment="1">
      <alignment horizontal="left" vertical="center" wrapText="1"/>
    </xf>
    <xf numFmtId="179" fontId="82" fillId="28" borderId="3" xfId="0" applyNumberFormat="1" applyFont="1" applyFill="1" applyBorder="1" applyAlignment="1">
      <alignment horizontal="center" vertical="center" wrapText="1"/>
    </xf>
    <xf numFmtId="0" fontId="91" fillId="22" borderId="3" xfId="0" applyFont="1" applyFill="1" applyBorder="1" applyAlignment="1">
      <alignment horizontal="center" vertical="center" wrapText="1"/>
    </xf>
    <xf numFmtId="179" fontId="91" fillId="28" borderId="3" xfId="0" applyNumberFormat="1" applyFont="1" applyFill="1" applyBorder="1" applyAlignment="1">
      <alignment horizontal="center" vertical="center" wrapText="1"/>
    </xf>
    <xf numFmtId="0" fontId="82" fillId="22" borderId="3" xfId="0" applyFont="1" applyFill="1" applyBorder="1" applyAlignment="1">
      <alignment horizontal="left" vertical="center"/>
    </xf>
    <xf numFmtId="0" fontId="91" fillId="0" borderId="3" xfId="0" applyFont="1" applyBorder="1" applyAlignment="1">
      <alignment horizontal="left" vertical="center" wrapText="1"/>
    </xf>
    <xf numFmtId="0" fontId="91" fillId="22" borderId="3" xfId="0" quotePrefix="1" applyFont="1" applyFill="1" applyBorder="1" applyAlignment="1">
      <alignment horizontal="center" vertical="center"/>
    </xf>
    <xf numFmtId="0" fontId="82" fillId="28" borderId="0" xfId="0" applyFont="1" applyFill="1" applyAlignment="1">
      <alignment vertical="center"/>
    </xf>
    <xf numFmtId="0" fontId="65" fillId="28" borderId="3" xfId="0" applyFont="1" applyFill="1" applyBorder="1" applyAlignment="1">
      <alignment horizontal="center" vertical="center" wrapText="1"/>
    </xf>
    <xf numFmtId="0" fontId="65" fillId="28" borderId="19" xfId="0" applyFont="1" applyFill="1" applyBorder="1" applyAlignment="1">
      <alignment horizontal="center" vertical="center" wrapText="1"/>
    </xf>
    <xf numFmtId="0" fontId="87" fillId="22" borderId="3" xfId="0" applyFont="1" applyFill="1" applyBorder="1" applyAlignment="1">
      <alignment horizontal="center" vertical="center" wrapText="1"/>
    </xf>
    <xf numFmtId="179" fontId="87" fillId="28" borderId="3" xfId="0" applyNumberFormat="1" applyFont="1" applyFill="1" applyBorder="1" applyAlignment="1">
      <alignment horizontal="center" vertical="center" wrapText="1"/>
    </xf>
    <xf numFmtId="0" fontId="87" fillId="0" borderId="3" xfId="0" applyFont="1" applyBorder="1" applyAlignment="1">
      <alignment horizontal="left" vertical="center" wrapText="1"/>
    </xf>
    <xf numFmtId="0" fontId="87" fillId="22" borderId="3" xfId="0" quotePrefix="1" applyFont="1" applyFill="1" applyBorder="1" applyAlignment="1">
      <alignment horizontal="center" vertical="center"/>
    </xf>
    <xf numFmtId="4" fontId="65" fillId="0" borderId="0" xfId="0" applyNumberFormat="1" applyFont="1" applyAlignment="1">
      <alignment horizontal="center" vertical="center"/>
    </xf>
    <xf numFmtId="0" fontId="5" fillId="28" borderId="0" xfId="0" applyFont="1" applyFill="1" applyAlignment="1">
      <alignment horizontal="center" vertical="center"/>
    </xf>
    <xf numFmtId="177" fontId="74" fillId="28" borderId="3" xfId="0" applyNumberFormat="1" applyFont="1" applyFill="1" applyBorder="1" applyAlignment="1">
      <alignment horizontal="center" vertical="center" wrapText="1"/>
    </xf>
    <xf numFmtId="177" fontId="73" fillId="28" borderId="3" xfId="0" applyNumberFormat="1" applyFont="1" applyFill="1" applyBorder="1" applyAlignment="1">
      <alignment horizontal="center" vertical="center" wrapText="1"/>
    </xf>
    <xf numFmtId="0" fontId="4" fillId="28" borderId="0" xfId="0" applyFont="1" applyFill="1" applyAlignment="1">
      <alignment horizontal="center" vertical="center" wrapText="1"/>
    </xf>
    <xf numFmtId="0" fontId="5" fillId="28" borderId="0" xfId="0" applyFont="1" applyFill="1" applyAlignment="1">
      <alignment horizontal="center" vertical="center" wrapText="1"/>
    </xf>
    <xf numFmtId="0" fontId="6" fillId="28" borderId="0" xfId="0" applyFont="1" applyFill="1" applyAlignment="1">
      <alignment horizontal="center" vertical="center" wrapText="1"/>
    </xf>
    <xf numFmtId="0" fontId="65" fillId="28" borderId="14" xfId="0" applyFont="1" applyFill="1" applyBorder="1" applyAlignment="1">
      <alignment horizontal="center" vertical="center"/>
    </xf>
    <xf numFmtId="0" fontId="65" fillId="28" borderId="14" xfId="0" applyFont="1" applyFill="1" applyBorder="1" applyAlignment="1">
      <alignment horizontal="center" vertical="center" wrapText="1"/>
    </xf>
    <xf numFmtId="0" fontId="65" fillId="28" borderId="14" xfId="0" applyFont="1" applyFill="1" applyBorder="1" applyAlignment="1">
      <alignment horizontal="center" vertical="center" wrapText="1" shrinkToFit="1"/>
    </xf>
    <xf numFmtId="0" fontId="5" fillId="28" borderId="3" xfId="0" applyFont="1" applyFill="1" applyBorder="1" applyAlignment="1">
      <alignment horizontal="center" vertical="center"/>
    </xf>
    <xf numFmtId="0" fontId="5" fillId="28" borderId="3" xfId="0" applyFont="1" applyFill="1" applyBorder="1" applyAlignment="1">
      <alignment horizontal="center" vertical="center" wrapText="1"/>
    </xf>
    <xf numFmtId="0" fontId="77" fillId="28" borderId="3" xfId="0" applyFont="1" applyFill="1" applyBorder="1" applyAlignment="1">
      <alignment horizontal="left" vertical="center" wrapText="1"/>
    </xf>
    <xf numFmtId="0" fontId="77" fillId="28" borderId="3" xfId="0" applyFont="1" applyFill="1" applyBorder="1" applyAlignment="1">
      <alignment horizontal="center" vertical="center" wrapText="1"/>
    </xf>
    <xf numFmtId="177" fontId="77" fillId="28" borderId="3" xfId="0" applyNumberFormat="1" applyFont="1" applyFill="1" applyBorder="1" applyAlignment="1">
      <alignment horizontal="center" vertical="center" wrapText="1"/>
    </xf>
    <xf numFmtId="0" fontId="82" fillId="28" borderId="3" xfId="353" applyFont="1" applyFill="1" applyBorder="1"/>
    <xf numFmtId="0" fontId="77" fillId="28" borderId="3" xfId="0" applyFont="1" applyFill="1" applyBorder="1" applyAlignment="1">
      <alignment horizontal="center" wrapText="1"/>
    </xf>
    <xf numFmtId="177" fontId="6" fillId="28" borderId="3" xfId="0" applyNumberFormat="1" applyFont="1" applyFill="1" applyBorder="1" applyAlignment="1">
      <alignment horizontal="center" wrapText="1"/>
    </xf>
    <xf numFmtId="177" fontId="6" fillId="28" borderId="3" xfId="0" applyNumberFormat="1" applyFont="1" applyFill="1" applyBorder="1" applyAlignment="1">
      <alignment horizontal="center" vertical="center" wrapText="1"/>
    </xf>
    <xf numFmtId="0" fontId="5" fillId="28" borderId="0" xfId="0" applyFont="1" applyFill="1"/>
    <xf numFmtId="0" fontId="82" fillId="28" borderId="3" xfId="353" applyFont="1" applyFill="1" applyBorder="1" applyAlignment="1">
      <alignment wrapText="1"/>
    </xf>
    <xf numFmtId="177" fontId="82" fillId="28" borderId="3" xfId="0" applyNumberFormat="1" applyFont="1" applyFill="1" applyBorder="1" applyAlignment="1">
      <alignment horizontal="center" wrapText="1"/>
    </xf>
    <xf numFmtId="0" fontId="6" fillId="28" borderId="3" xfId="0" applyFont="1" applyFill="1" applyBorder="1" applyAlignment="1">
      <alignment horizontal="center" wrapText="1"/>
    </xf>
    <xf numFmtId="0" fontId="77" fillId="28" borderId="3" xfId="0" quotePrefix="1" applyFont="1" applyFill="1" applyBorder="1" applyAlignment="1">
      <alignment horizontal="center" vertical="center"/>
    </xf>
    <xf numFmtId="0" fontId="4" fillId="28" borderId="0" xfId="0" applyFont="1" applyFill="1" applyAlignment="1">
      <alignment vertical="center"/>
    </xf>
    <xf numFmtId="0" fontId="82" fillId="28" borderId="3" xfId="0" applyFont="1" applyFill="1" applyBorder="1" applyAlignment="1">
      <alignment wrapText="1"/>
    </xf>
    <xf numFmtId="0" fontId="77" fillId="28" borderId="3" xfId="0" quotePrefix="1" applyFont="1" applyFill="1" applyBorder="1" applyAlignment="1">
      <alignment horizontal="center"/>
    </xf>
    <xf numFmtId="0" fontId="4" fillId="28" borderId="0" xfId="0" applyFont="1" applyFill="1"/>
    <xf numFmtId="0" fontId="82" fillId="28" borderId="3" xfId="0" applyFont="1" applyFill="1" applyBorder="1"/>
    <xf numFmtId="0" fontId="82" fillId="28" borderId="3" xfId="0" applyFont="1" applyFill="1" applyBorder="1" applyAlignment="1">
      <alignment horizontal="left" wrapText="1"/>
    </xf>
    <xf numFmtId="178" fontId="6" fillId="28" borderId="3" xfId="0" applyNumberFormat="1" applyFont="1" applyFill="1" applyBorder="1" applyAlignment="1">
      <alignment horizontal="center" wrapText="1"/>
    </xf>
    <xf numFmtId="177" fontId="77" fillId="28" borderId="3" xfId="0" applyNumberFormat="1" applyFont="1" applyFill="1" applyBorder="1" applyAlignment="1">
      <alignment horizontal="center" wrapText="1"/>
    </xf>
    <xf numFmtId="0" fontId="82" fillId="28" borderId="3" xfId="0" applyFont="1" applyFill="1" applyBorder="1" applyAlignment="1">
      <alignment vertical="center" wrapText="1"/>
    </xf>
    <xf numFmtId="0" fontId="0" fillId="28" borderId="0" xfId="0" applyFill="1"/>
    <xf numFmtId="0" fontId="5" fillId="28" borderId="0" xfId="0" applyFont="1" applyFill="1" applyAlignment="1">
      <alignment horizontal="left" wrapText="1"/>
    </xf>
    <xf numFmtId="0" fontId="5" fillId="28" borderId="0" xfId="0" applyFont="1" applyFill="1" applyAlignment="1">
      <alignment horizontal="center"/>
    </xf>
    <xf numFmtId="170" fontId="5" fillId="28" borderId="0" xfId="0" applyNumberFormat="1" applyFont="1" applyFill="1" applyAlignment="1">
      <alignment horizontal="center" wrapText="1"/>
    </xf>
    <xf numFmtId="170" fontId="5" fillId="28" borderId="0" xfId="0" applyNumberFormat="1" applyFont="1" applyFill="1" applyAlignment="1">
      <alignment horizontal="right" wrapText="1"/>
    </xf>
    <xf numFmtId="0" fontId="93" fillId="28" borderId="0" xfId="0" applyFont="1" applyFill="1" applyAlignment="1">
      <alignment horizontal="center" wrapText="1"/>
    </xf>
    <xf numFmtId="0" fontId="6" fillId="28" borderId="0" xfId="0" applyFont="1" applyFill="1"/>
    <xf numFmtId="0" fontId="93" fillId="28" borderId="0" xfId="0" applyFont="1" applyFill="1" applyAlignment="1">
      <alignment horizontal="center"/>
    </xf>
    <xf numFmtId="0" fontId="77" fillId="28" borderId="0" xfId="0" applyFont="1" applyFill="1"/>
    <xf numFmtId="0" fontId="94" fillId="28" borderId="0" xfId="0" applyFont="1" applyFill="1" applyAlignment="1">
      <alignment horizontal="center"/>
    </xf>
    <xf numFmtId="0" fontId="5" fillId="28" borderId="0" xfId="0" applyFont="1" applyFill="1" applyAlignment="1">
      <alignment horizontal="left" vertical="center" wrapText="1"/>
    </xf>
    <xf numFmtId="170" fontId="5" fillId="28" borderId="0" xfId="0" applyNumberFormat="1" applyFont="1" applyFill="1" applyAlignment="1">
      <alignment horizontal="center" vertical="center" wrapText="1"/>
    </xf>
    <xf numFmtId="170" fontId="5" fillId="28" borderId="0" xfId="0" applyNumberFormat="1" applyFont="1" applyFill="1" applyAlignment="1">
      <alignment horizontal="right" vertical="center" wrapText="1"/>
    </xf>
    <xf numFmtId="0" fontId="5" fillId="28" borderId="0" xfId="0" applyFont="1" applyFill="1" applyAlignment="1">
      <alignment vertical="center" wrapText="1"/>
    </xf>
    <xf numFmtId="177" fontId="6" fillId="28" borderId="3" xfId="0" applyNumberFormat="1" applyFont="1" applyFill="1" applyBorder="1" applyAlignment="1">
      <alignment horizontal="right" vertical="center" wrapText="1"/>
    </xf>
    <xf numFmtId="177" fontId="6" fillId="28" borderId="3" xfId="0" applyNumberFormat="1" applyFont="1" applyFill="1" applyBorder="1" applyAlignment="1">
      <alignment vertical="center" wrapText="1"/>
    </xf>
    <xf numFmtId="177" fontId="73" fillId="28" borderId="3" xfId="0" applyNumberFormat="1" applyFont="1" applyFill="1" applyBorder="1" applyAlignment="1">
      <alignment vertical="center" wrapText="1"/>
    </xf>
    <xf numFmtId="0" fontId="74" fillId="0" borderId="0" xfId="0" applyFont="1" applyAlignment="1">
      <alignment vertical="center"/>
    </xf>
    <xf numFmtId="177" fontId="72" fillId="28" borderId="3" xfId="0" applyNumberFormat="1" applyFont="1" applyFill="1" applyBorder="1" applyAlignment="1">
      <alignment horizontal="center" vertical="center" wrapText="1"/>
    </xf>
    <xf numFmtId="178" fontId="72" fillId="28" borderId="3" xfId="0" applyNumberFormat="1" applyFont="1" applyFill="1" applyBorder="1" applyAlignment="1">
      <alignment horizontal="center" vertical="center" wrapText="1"/>
    </xf>
    <xf numFmtId="173" fontId="87" fillId="28" borderId="3" xfId="0" applyNumberFormat="1" applyFont="1" applyFill="1" applyBorder="1" applyAlignment="1">
      <alignment horizontal="center" vertical="center" wrapText="1"/>
    </xf>
    <xf numFmtId="179" fontId="97" fillId="28" borderId="3" xfId="0" applyNumberFormat="1" applyFont="1" applyFill="1" applyBorder="1" applyAlignment="1">
      <alignment horizontal="center" vertical="center" wrapText="1"/>
    </xf>
    <xf numFmtId="179" fontId="70" fillId="28" borderId="3" xfId="0" applyNumberFormat="1" applyFont="1" applyFill="1" applyBorder="1" applyAlignment="1">
      <alignment horizontal="center" vertical="center" wrapText="1"/>
    </xf>
    <xf numFmtId="178" fontId="72" fillId="28" borderId="3" xfId="206" applyNumberFormat="1" applyFont="1" applyFill="1" applyBorder="1" applyAlignment="1">
      <alignment horizontal="right" vertical="center" wrapText="1"/>
    </xf>
    <xf numFmtId="177" fontId="71" fillId="28" borderId="3" xfId="0" applyNumberFormat="1" applyFont="1" applyFill="1" applyBorder="1" applyAlignment="1">
      <alignment vertical="center" wrapText="1"/>
    </xf>
    <xf numFmtId="178" fontId="71" fillId="28" borderId="3" xfId="0" applyNumberFormat="1" applyFont="1" applyFill="1" applyBorder="1" applyAlignment="1">
      <alignment horizontal="right" vertical="center" wrapText="1"/>
    </xf>
    <xf numFmtId="178" fontId="71" fillId="28" borderId="3" xfId="0" applyNumberFormat="1" applyFont="1" applyFill="1" applyBorder="1" applyAlignment="1">
      <alignment vertical="center" wrapText="1"/>
    </xf>
    <xf numFmtId="0" fontId="5" fillId="28" borderId="14" xfId="0" applyFont="1" applyFill="1" applyBorder="1" applyAlignment="1">
      <alignment horizontal="center" vertical="center" wrapText="1"/>
    </xf>
    <xf numFmtId="177" fontId="6" fillId="28" borderId="3" xfId="0" applyNumberFormat="1" applyFont="1" applyFill="1" applyBorder="1" applyAlignment="1">
      <alignment vertical="center"/>
    </xf>
    <xf numFmtId="0" fontId="98" fillId="28" borderId="0" xfId="0" applyFont="1" applyFill="1" applyAlignment="1">
      <alignment horizontal="center" wrapText="1"/>
    </xf>
    <xf numFmtId="0" fontId="69" fillId="28" borderId="0" xfId="0" applyFont="1" applyFill="1"/>
    <xf numFmtId="0" fontId="98" fillId="28" borderId="0" xfId="0" applyFont="1" applyFill="1" applyAlignment="1">
      <alignment horizontal="center"/>
    </xf>
    <xf numFmtId="0" fontId="66" fillId="28" borderId="0" xfId="0" applyFont="1" applyFill="1"/>
    <xf numFmtId="0" fontId="82" fillId="22" borderId="3" xfId="0" applyFont="1" applyFill="1" applyBorder="1" applyAlignment="1">
      <alignment horizontal="left" vertical="center" wrapText="1"/>
    </xf>
    <xf numFmtId="173" fontId="82" fillId="28" borderId="3" xfId="0" applyNumberFormat="1" applyFont="1" applyFill="1" applyBorder="1" applyAlignment="1">
      <alignment horizontal="center" vertical="center" wrapText="1"/>
    </xf>
    <xf numFmtId="173" fontId="91" fillId="28" borderId="3" xfId="0" applyNumberFormat="1" applyFont="1" applyFill="1" applyBorder="1" applyAlignment="1">
      <alignment horizontal="center" vertical="center" wrapText="1"/>
    </xf>
    <xf numFmtId="173" fontId="90" fillId="28" borderId="3" xfId="0" applyNumberFormat="1" applyFont="1" applyFill="1" applyBorder="1" applyAlignment="1">
      <alignment horizontal="center" vertical="center" wrapText="1"/>
    </xf>
    <xf numFmtId="0" fontId="99" fillId="28" borderId="0" xfId="0" applyFont="1" applyFill="1" applyAlignment="1">
      <alignment horizontal="center" wrapText="1"/>
    </xf>
    <xf numFmtId="0" fontId="99" fillId="28" borderId="0" xfId="0" applyFont="1" applyFill="1" applyAlignment="1">
      <alignment horizontal="center"/>
    </xf>
    <xf numFmtId="173" fontId="79" fillId="28" borderId="3" xfId="0" applyNumberFormat="1" applyFont="1" applyFill="1" applyBorder="1" applyAlignment="1">
      <alignment horizontal="left" vertical="center" wrapText="1"/>
    </xf>
    <xf numFmtId="173" fontId="79" fillId="28" borderId="3" xfId="206" applyNumberFormat="1" applyFont="1" applyFill="1" applyBorder="1" applyAlignment="1">
      <alignment horizontal="right" vertical="center" wrapText="1"/>
    </xf>
    <xf numFmtId="173" fontId="65" fillId="28" borderId="3" xfId="0" applyNumberFormat="1" applyFont="1" applyFill="1" applyBorder="1" applyAlignment="1">
      <alignment horizontal="left" vertical="center" wrapText="1"/>
    </xf>
    <xf numFmtId="173" fontId="65" fillId="28" borderId="3" xfId="206" applyNumberFormat="1" applyFont="1" applyFill="1" applyBorder="1" applyAlignment="1">
      <alignment horizontal="right" vertical="center" wrapText="1"/>
    </xf>
    <xf numFmtId="179" fontId="70" fillId="28" borderId="3" xfId="206" applyNumberFormat="1" applyFont="1" applyFill="1" applyBorder="1" applyAlignment="1">
      <alignment horizontal="right" vertical="center" wrapText="1"/>
    </xf>
    <xf numFmtId="179" fontId="72" fillId="28" borderId="3" xfId="0" applyNumberFormat="1" applyFont="1" applyFill="1" applyBorder="1" applyAlignment="1">
      <alignment horizontal="center" vertical="center" wrapText="1"/>
    </xf>
    <xf numFmtId="179" fontId="72" fillId="28" borderId="3" xfId="0" applyNumberFormat="1" applyFont="1" applyFill="1" applyBorder="1" applyAlignment="1">
      <alignment horizontal="right" vertical="center" wrapText="1"/>
    </xf>
    <xf numFmtId="179" fontId="71" fillId="28" borderId="3" xfId="0" applyNumberFormat="1" applyFont="1" applyFill="1" applyBorder="1" applyAlignment="1">
      <alignment horizontal="center" vertical="center" wrapText="1"/>
    </xf>
    <xf numFmtId="179" fontId="71" fillId="28" borderId="3" xfId="0" applyNumberFormat="1" applyFont="1" applyFill="1" applyBorder="1" applyAlignment="1">
      <alignment horizontal="right" vertical="center" wrapText="1"/>
    </xf>
    <xf numFmtId="173" fontId="70" fillId="28" borderId="3" xfId="0" applyNumberFormat="1" applyFont="1" applyFill="1" applyBorder="1" applyAlignment="1">
      <alignment horizontal="center" vertical="center" wrapText="1"/>
    </xf>
    <xf numFmtId="169" fontId="70" fillId="28" borderId="3" xfId="206" applyNumberFormat="1" applyFont="1" applyFill="1" applyBorder="1" applyAlignment="1">
      <alignment horizontal="right" vertical="center" wrapText="1"/>
    </xf>
    <xf numFmtId="169" fontId="97" fillId="28" borderId="3" xfId="206" applyNumberFormat="1" applyFont="1" applyFill="1" applyBorder="1" applyAlignment="1">
      <alignment horizontal="right" vertical="center" wrapText="1"/>
    </xf>
    <xf numFmtId="170" fontId="69" fillId="28" borderId="0" xfId="0" applyNumberFormat="1" applyFont="1" applyFill="1" applyAlignment="1">
      <alignment horizontal="center" wrapText="1"/>
    </xf>
    <xf numFmtId="170" fontId="6" fillId="28" borderId="0" xfId="0" applyNumberFormat="1" applyFont="1" applyFill="1" applyAlignment="1">
      <alignment horizontal="center" wrapText="1"/>
    </xf>
    <xf numFmtId="0" fontId="65" fillId="28" borderId="0" xfId="0" applyFont="1" applyFill="1" applyAlignment="1">
      <alignment horizontal="center"/>
    </xf>
    <xf numFmtId="0" fontId="65" fillId="0" borderId="0" xfId="0" applyFont="1" applyAlignment="1">
      <alignment vertical="top"/>
    </xf>
    <xf numFmtId="0" fontId="74" fillId="0" borderId="0" xfId="0" applyFont="1"/>
    <xf numFmtId="0" fontId="74" fillId="28" borderId="0" xfId="0" applyFont="1" applyFill="1"/>
    <xf numFmtId="0" fontId="65" fillId="0" borderId="0" xfId="0" applyFont="1"/>
    <xf numFmtId="0" fontId="65" fillId="28" borderId="0" xfId="0" applyFont="1" applyFill="1" applyAlignment="1">
      <alignment horizontal="center" vertical="top"/>
    </xf>
    <xf numFmtId="0" fontId="5" fillId="28" borderId="0" xfId="0" applyFont="1" applyFill="1" applyAlignment="1">
      <alignment vertical="top"/>
    </xf>
    <xf numFmtId="0" fontId="65" fillId="28" borderId="0" xfId="0" applyFont="1" applyFill="1" applyAlignment="1">
      <alignment vertical="top"/>
    </xf>
    <xf numFmtId="0" fontId="95" fillId="28" borderId="0" xfId="0" applyFont="1" applyFill="1" applyAlignment="1">
      <alignment horizontal="center" vertical="top"/>
    </xf>
    <xf numFmtId="0" fontId="96" fillId="28" borderId="0" xfId="0" applyFont="1" applyFill="1" applyAlignment="1">
      <alignment vertical="top"/>
    </xf>
    <xf numFmtId="0" fontId="82" fillId="0" borderId="0" xfId="0" applyFont="1" applyAlignment="1">
      <alignment vertical="center"/>
    </xf>
    <xf numFmtId="0" fontId="82" fillId="28" borderId="0" xfId="0" applyFont="1" applyFill="1" applyAlignment="1">
      <alignment horizontal="center" vertical="top"/>
    </xf>
    <xf numFmtId="0" fontId="6" fillId="28" borderId="0" xfId="0" applyFont="1" applyFill="1" applyAlignment="1">
      <alignment vertical="top"/>
    </xf>
    <xf numFmtId="0" fontId="82" fillId="28" borderId="0" xfId="0" applyFont="1" applyFill="1" applyAlignment="1">
      <alignment vertical="top"/>
    </xf>
    <xf numFmtId="0" fontId="82" fillId="0" borderId="0" xfId="0" applyFont="1" applyAlignment="1">
      <alignment vertical="top"/>
    </xf>
    <xf numFmtId="0" fontId="5" fillId="0" borderId="0" xfId="0" applyFont="1"/>
    <xf numFmtId="0" fontId="5" fillId="0" borderId="0" xfId="0" applyFont="1" applyAlignment="1">
      <alignment vertical="top"/>
    </xf>
    <xf numFmtId="0" fontId="65" fillId="28" borderId="0" xfId="0" applyFont="1" applyFill="1"/>
    <xf numFmtId="0" fontId="74" fillId="28" borderId="3" xfId="0" applyFont="1" applyFill="1" applyBorder="1" applyAlignment="1">
      <alignment horizontal="right" vertical="center" wrapText="1"/>
    </xf>
    <xf numFmtId="0" fontId="65" fillId="28" borderId="3" xfId="0" applyFont="1" applyFill="1" applyBorder="1" applyAlignment="1">
      <alignment horizontal="right" vertical="center"/>
    </xf>
    <xf numFmtId="169" fontId="74" fillId="28" borderId="3" xfId="0" applyNumberFormat="1" applyFont="1" applyFill="1" applyBorder="1" applyAlignment="1">
      <alignment horizontal="right" vertical="center"/>
    </xf>
    <xf numFmtId="169" fontId="72" fillId="28" borderId="3" xfId="0" applyNumberFormat="1" applyFont="1" applyFill="1" applyBorder="1" applyAlignment="1">
      <alignment horizontal="right" vertical="center"/>
    </xf>
    <xf numFmtId="177" fontId="74" fillId="28" borderId="3" xfId="0" applyNumberFormat="1" applyFont="1" applyFill="1" applyBorder="1" applyAlignment="1">
      <alignment horizontal="right" vertical="center" wrapText="1"/>
    </xf>
    <xf numFmtId="178" fontId="74" fillId="28" borderId="3" xfId="0" applyNumberFormat="1" applyFont="1" applyFill="1" applyBorder="1" applyAlignment="1">
      <alignment horizontal="right" vertical="center" wrapText="1"/>
    </xf>
    <xf numFmtId="177" fontId="73" fillId="28" borderId="3" xfId="0" applyNumberFormat="1" applyFont="1" applyFill="1" applyBorder="1" applyAlignment="1">
      <alignment horizontal="right" vertical="center" wrapText="1"/>
    </xf>
    <xf numFmtId="169" fontId="73" fillId="28" borderId="3" xfId="0" applyNumberFormat="1" applyFont="1" applyFill="1" applyBorder="1" applyAlignment="1">
      <alignment horizontal="right" vertical="center"/>
    </xf>
    <xf numFmtId="0" fontId="74" fillId="28" borderId="0" xfId="0" applyFont="1" applyFill="1" applyAlignment="1">
      <alignment horizontal="right"/>
    </xf>
    <xf numFmtId="169" fontId="74" fillId="28" borderId="0" xfId="0" applyNumberFormat="1" applyFont="1" applyFill="1" applyAlignment="1">
      <alignment horizontal="right"/>
    </xf>
    <xf numFmtId="0" fontId="79" fillId="28" borderId="0" xfId="0" applyFont="1" applyFill="1" applyAlignment="1">
      <alignment horizontal="left" vertical="top"/>
    </xf>
    <xf numFmtId="0" fontId="83" fillId="0" borderId="0" xfId="0" applyFont="1"/>
    <xf numFmtId="0" fontId="84" fillId="0" borderId="0" xfId="0" applyFont="1" applyAlignment="1">
      <alignment vertical="top"/>
    </xf>
    <xf numFmtId="0" fontId="95" fillId="28" borderId="0" xfId="0" applyFont="1" applyFill="1" applyAlignment="1">
      <alignment vertical="top"/>
    </xf>
    <xf numFmtId="0" fontId="95" fillId="0" borderId="0" xfId="0" applyFont="1" applyAlignment="1">
      <alignment vertical="top"/>
    </xf>
    <xf numFmtId="177" fontId="6" fillId="29" borderId="3" xfId="0" applyNumberFormat="1" applyFont="1" applyFill="1" applyBorder="1" applyAlignment="1">
      <alignment horizontal="right" vertical="center" wrapText="1"/>
    </xf>
    <xf numFmtId="49" fontId="65" fillId="28" borderId="3" xfId="0" quotePrefix="1" applyNumberFormat="1" applyFont="1" applyFill="1" applyBorder="1" applyAlignment="1">
      <alignment horizontal="center" vertical="center"/>
    </xf>
    <xf numFmtId="177" fontId="6" fillId="29" borderId="3" xfId="0" applyNumberFormat="1" applyFont="1" applyFill="1" applyBorder="1" applyAlignment="1">
      <alignment horizontal="center" wrapText="1"/>
    </xf>
    <xf numFmtId="0" fontId="73" fillId="28" borderId="3" xfId="0" applyFont="1" applyFill="1" applyBorder="1" applyAlignment="1">
      <alignment horizontal="center" vertical="center" wrapText="1" shrinkToFit="1"/>
    </xf>
    <xf numFmtId="0" fontId="79" fillId="28" borderId="0" xfId="0" applyFont="1" applyFill="1" applyAlignment="1">
      <alignment vertical="center"/>
    </xf>
    <xf numFmtId="179" fontId="66" fillId="28" borderId="3" xfId="0" applyNumberFormat="1" applyFont="1" applyFill="1" applyBorder="1" applyAlignment="1">
      <alignment horizontal="center" vertical="center" wrapText="1"/>
    </xf>
    <xf numFmtId="179" fontId="69" fillId="28" borderId="3" xfId="0" applyNumberFormat="1" applyFont="1" applyFill="1" applyBorder="1" applyAlignment="1">
      <alignment horizontal="center" vertical="center" wrapText="1"/>
    </xf>
    <xf numFmtId="179" fontId="66" fillId="28" borderId="3" xfId="0" applyNumberFormat="1" applyFont="1" applyFill="1" applyBorder="1" applyAlignment="1">
      <alignment horizontal="right" vertical="center" wrapText="1"/>
    </xf>
    <xf numFmtId="179" fontId="69" fillId="28" borderId="3" xfId="0" applyNumberFormat="1" applyFont="1" applyFill="1" applyBorder="1" applyAlignment="1">
      <alignment horizontal="right" vertical="center" wrapText="1"/>
    </xf>
    <xf numFmtId="173" fontId="71" fillId="28" borderId="3" xfId="0" applyNumberFormat="1" applyFont="1" applyFill="1" applyBorder="1" applyAlignment="1">
      <alignment horizontal="center" vertical="center" wrapText="1"/>
    </xf>
    <xf numFmtId="0" fontId="101" fillId="22" borderId="3" xfId="0" applyFont="1" applyFill="1" applyBorder="1" applyAlignment="1">
      <alignment horizontal="left" vertical="center" wrapText="1"/>
    </xf>
    <xf numFmtId="0" fontId="101" fillId="22" borderId="3" xfId="0" applyFont="1" applyFill="1" applyBorder="1" applyAlignment="1">
      <alignment horizontal="center" vertical="center" wrapText="1"/>
    </xf>
    <xf numFmtId="173" fontId="101" fillId="28" borderId="3" xfId="0" applyNumberFormat="1" applyFont="1" applyFill="1" applyBorder="1" applyAlignment="1">
      <alignment horizontal="center" vertical="center" wrapText="1"/>
    </xf>
    <xf numFmtId="0" fontId="90" fillId="22" borderId="3" xfId="0" applyFont="1" applyFill="1" applyBorder="1" applyAlignment="1">
      <alignment horizontal="center" vertical="center" wrapText="1"/>
    </xf>
    <xf numFmtId="0" fontId="82" fillId="0" borderId="0" xfId="0" applyFont="1" applyAlignment="1">
      <alignment horizontal="center" wrapText="1"/>
    </xf>
    <xf numFmtId="173" fontId="102" fillId="28" borderId="3" xfId="0" applyNumberFormat="1" applyFont="1" applyFill="1" applyBorder="1" applyAlignment="1">
      <alignment horizontal="center" vertical="center" wrapText="1"/>
    </xf>
    <xf numFmtId="0" fontId="78" fillId="0" borderId="0" xfId="0" applyFont="1" applyAlignment="1">
      <alignment horizontal="center" vertical="center"/>
    </xf>
    <xf numFmtId="0" fontId="65" fillId="28" borderId="0" xfId="0" applyFont="1" applyFill="1" applyAlignment="1">
      <alignment horizontal="center" vertical="top"/>
    </xf>
    <xf numFmtId="170" fontId="69" fillId="28" borderId="0" xfId="0" applyNumberFormat="1" applyFont="1" applyFill="1" applyAlignment="1">
      <alignment horizontal="center" wrapText="1"/>
    </xf>
    <xf numFmtId="0" fontId="68" fillId="0" borderId="0" xfId="0" applyFont="1" applyAlignment="1">
      <alignment horizontal="center" vertical="center" wrapText="1"/>
    </xf>
    <xf numFmtId="0" fontId="74" fillId="0" borderId="3" xfId="0" applyFont="1" applyBorder="1" applyAlignment="1">
      <alignment horizontal="center" vertical="center" wrapText="1"/>
    </xf>
    <xf numFmtId="0" fontId="74" fillId="0" borderId="3" xfId="0" applyFont="1" applyBorder="1" applyAlignment="1">
      <alignment horizontal="center" vertical="center"/>
    </xf>
    <xf numFmtId="0" fontId="73" fillId="28" borderId="3" xfId="0" applyFont="1" applyFill="1" applyBorder="1" applyAlignment="1">
      <alignment horizontal="left" vertical="center" wrapText="1"/>
    </xf>
    <xf numFmtId="170" fontId="6" fillId="28" borderId="0" xfId="0" applyNumberFormat="1" applyFont="1" applyFill="1" applyAlignment="1">
      <alignment horizontal="center" wrapText="1"/>
    </xf>
    <xf numFmtId="0" fontId="95" fillId="28" borderId="0" xfId="0" applyFont="1" applyFill="1" applyAlignment="1">
      <alignment horizontal="center" vertical="top"/>
    </xf>
    <xf numFmtId="0" fontId="4" fillId="28" borderId="0" xfId="0" applyFont="1" applyFill="1" applyAlignment="1">
      <alignment horizontal="center" vertical="center" wrapText="1"/>
    </xf>
    <xf numFmtId="0" fontId="68" fillId="0" borderId="0" xfId="245" applyFont="1" applyAlignment="1">
      <alignment horizontal="center" vertical="center"/>
    </xf>
    <xf numFmtId="0" fontId="79" fillId="28" borderId="3" xfId="245" applyFont="1" applyFill="1" applyBorder="1" applyAlignment="1">
      <alignment horizontal="center" vertical="center" wrapText="1"/>
    </xf>
    <xf numFmtId="0" fontId="82" fillId="28" borderId="0" xfId="0" applyFont="1" applyFill="1" applyAlignment="1">
      <alignment horizontal="center" vertical="top"/>
    </xf>
    <xf numFmtId="0" fontId="65" fillId="0" borderId="13" xfId="245" applyFont="1" applyBorder="1" applyAlignment="1">
      <alignment horizontal="right" vertical="center"/>
    </xf>
    <xf numFmtId="0" fontId="65" fillId="0" borderId="3" xfId="245" applyFont="1" applyBorder="1" applyAlignment="1">
      <alignment horizontal="center" vertical="center"/>
    </xf>
    <xf numFmtId="0" fontId="65" fillId="0" borderId="3" xfId="245" applyFont="1" applyBorder="1" applyAlignment="1">
      <alignment horizontal="center" vertical="center" wrapText="1"/>
    </xf>
    <xf numFmtId="0" fontId="65" fillId="0" borderId="3" xfId="0" applyFont="1" applyBorder="1" applyAlignment="1">
      <alignment horizontal="center" vertical="center" wrapText="1"/>
    </xf>
    <xf numFmtId="170" fontId="5" fillId="28" borderId="0" xfId="0" applyNumberFormat="1" applyFont="1" applyFill="1" applyAlignment="1">
      <alignment horizontal="center" wrapText="1"/>
    </xf>
    <xf numFmtId="0" fontId="69" fillId="0" borderId="14" xfId="0" applyFont="1" applyBorder="1" applyAlignment="1">
      <alignment horizontal="center" vertical="center"/>
    </xf>
    <xf numFmtId="0" fontId="69" fillId="0" borderId="19" xfId="0" applyFont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9" fillId="0" borderId="3" xfId="0" applyFont="1" applyBorder="1" applyAlignment="1">
      <alignment horizontal="center" vertical="center" wrapText="1"/>
    </xf>
    <xf numFmtId="0" fontId="69" fillId="0" borderId="13" xfId="0" applyFont="1" applyBorder="1" applyAlignment="1">
      <alignment horizontal="right" vertical="center"/>
    </xf>
    <xf numFmtId="0" fontId="74" fillId="0" borderId="3" xfId="245" applyFont="1" applyBorder="1" applyAlignment="1">
      <alignment horizontal="center" vertical="center"/>
    </xf>
    <xf numFmtId="0" fontId="73" fillId="0" borderId="0" xfId="0" applyFont="1" applyAlignment="1">
      <alignment horizontal="center" vertical="center" wrapText="1"/>
    </xf>
    <xf numFmtId="0" fontId="65" fillId="28" borderId="0" xfId="0" applyFont="1" applyFill="1" applyAlignment="1">
      <alignment horizontal="center"/>
    </xf>
    <xf numFmtId="178" fontId="73" fillId="28" borderId="15" xfId="206" applyNumberFormat="1" applyFont="1" applyFill="1" applyBorder="1" applyAlignment="1">
      <alignment horizontal="right" vertical="center" wrapText="1"/>
    </xf>
    <xf numFmtId="178" fontId="73" fillId="28" borderId="16" xfId="206" applyNumberFormat="1" applyFont="1" applyFill="1" applyBorder="1" applyAlignment="1">
      <alignment horizontal="right" vertical="center" wrapText="1"/>
    </xf>
    <xf numFmtId="178" fontId="74" fillId="28" borderId="15" xfId="206" applyNumberFormat="1" applyFont="1" applyFill="1" applyBorder="1" applyAlignment="1">
      <alignment horizontal="right" vertical="center" wrapText="1"/>
    </xf>
    <xf numFmtId="178" fontId="74" fillId="28" borderId="16" xfId="206" applyNumberFormat="1" applyFont="1" applyFill="1" applyBorder="1" applyAlignment="1">
      <alignment horizontal="right" vertical="center" wrapText="1"/>
    </xf>
    <xf numFmtId="177" fontId="74" fillId="28" borderId="15" xfId="0" applyNumberFormat="1" applyFont="1" applyFill="1" applyBorder="1" applyAlignment="1">
      <alignment horizontal="center" vertical="center" wrapText="1"/>
    </xf>
    <xf numFmtId="177" fontId="74" fillId="28" borderId="17" xfId="0" applyNumberFormat="1" applyFont="1" applyFill="1" applyBorder="1" applyAlignment="1">
      <alignment horizontal="center" vertical="center" wrapText="1"/>
    </xf>
    <xf numFmtId="177" fontId="74" fillId="28" borderId="16" xfId="0" applyNumberFormat="1" applyFont="1" applyFill="1" applyBorder="1" applyAlignment="1">
      <alignment horizontal="center" vertical="center" wrapText="1"/>
    </xf>
    <xf numFmtId="177" fontId="73" fillId="28" borderId="15" xfId="0" applyNumberFormat="1" applyFont="1" applyFill="1" applyBorder="1" applyAlignment="1">
      <alignment horizontal="center" vertical="center" wrapText="1"/>
    </xf>
    <xf numFmtId="177" fontId="73" fillId="28" borderId="17" xfId="0" applyNumberFormat="1" applyFont="1" applyFill="1" applyBorder="1" applyAlignment="1">
      <alignment horizontal="center" vertical="center" wrapText="1"/>
    </xf>
    <xf numFmtId="177" fontId="73" fillId="28" borderId="16" xfId="0" applyNumberFormat="1" applyFont="1" applyFill="1" applyBorder="1" applyAlignment="1">
      <alignment horizontal="center" vertical="center" wrapText="1"/>
    </xf>
    <xf numFmtId="0" fontId="73" fillId="0" borderId="0" xfId="0" applyFont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68" fillId="0" borderId="0" xfId="0" applyFont="1" applyAlignment="1">
      <alignment vertical="center"/>
    </xf>
    <xf numFmtId="0" fontId="65" fillId="0" borderId="0" xfId="0" applyFont="1" applyAlignment="1">
      <alignment vertical="center"/>
    </xf>
    <xf numFmtId="0" fontId="74" fillId="0" borderId="15" xfId="0" applyFont="1" applyBorder="1" applyAlignment="1">
      <alignment horizontal="center" vertical="center" wrapText="1"/>
    </xf>
    <xf numFmtId="0" fontId="74" fillId="0" borderId="16" xfId="0" applyFont="1" applyBorder="1" applyAlignment="1">
      <alignment horizontal="center" vertical="center" wrapText="1"/>
    </xf>
    <xf numFmtId="0" fontId="74" fillId="0" borderId="17" xfId="0" applyFont="1" applyBorder="1" applyAlignment="1">
      <alignment horizontal="center" vertical="center" wrapText="1"/>
    </xf>
    <xf numFmtId="0" fontId="74" fillId="28" borderId="0" xfId="0" applyFont="1" applyFill="1" applyAlignment="1">
      <alignment horizontal="justify" vertical="center" wrapText="1" shrinkToFit="1"/>
    </xf>
    <xf numFmtId="0" fontId="74" fillId="28" borderId="3" xfId="0" applyFont="1" applyFill="1" applyBorder="1" applyAlignment="1">
      <alignment horizontal="left" vertical="center" wrapText="1"/>
    </xf>
    <xf numFmtId="0" fontId="68" fillId="28" borderId="0" xfId="0" applyFont="1" applyFill="1" applyAlignment="1">
      <alignment vertical="center"/>
    </xf>
    <xf numFmtId="0" fontId="74" fillId="28" borderId="20" xfId="0" applyFont="1" applyFill="1" applyBorder="1" applyAlignment="1">
      <alignment horizontal="center" vertical="center" wrapText="1"/>
    </xf>
    <xf numFmtId="0" fontId="74" fillId="28" borderId="18" xfId="0" applyFont="1" applyFill="1" applyBorder="1" applyAlignment="1">
      <alignment horizontal="center" vertical="center" wrapText="1"/>
    </xf>
    <xf numFmtId="0" fontId="74" fillId="28" borderId="21" xfId="0" applyFont="1" applyFill="1" applyBorder="1" applyAlignment="1">
      <alignment horizontal="center" vertical="center" wrapText="1"/>
    </xf>
    <xf numFmtId="0" fontId="74" fillId="28" borderId="22" xfId="0" applyFont="1" applyFill="1" applyBorder="1" applyAlignment="1">
      <alignment horizontal="center" vertical="center" wrapText="1"/>
    </xf>
    <xf numFmtId="0" fontId="74" fillId="28" borderId="13" xfId="0" applyFont="1" applyFill="1" applyBorder="1" applyAlignment="1">
      <alignment horizontal="center" vertical="center" wrapText="1"/>
    </xf>
    <xf numFmtId="0" fontId="74" fillId="28" borderId="23" xfId="0" applyFont="1" applyFill="1" applyBorder="1" applyAlignment="1">
      <alignment horizontal="center" vertical="center" wrapText="1"/>
    </xf>
    <xf numFmtId="0" fontId="65" fillId="28" borderId="0" xfId="0" applyFont="1" applyFill="1" applyAlignment="1">
      <alignment horizontal="center" vertical="center"/>
    </xf>
    <xf numFmtId="0" fontId="86" fillId="28" borderId="0" xfId="0" applyFont="1" applyFill="1" applyAlignment="1">
      <alignment horizontal="center" vertical="center"/>
    </xf>
    <xf numFmtId="0" fontId="65" fillId="28" borderId="15" xfId="0" applyFont="1" applyFill="1" applyBorder="1" applyAlignment="1">
      <alignment horizontal="center" vertical="center" wrapText="1"/>
    </xf>
    <xf numFmtId="0" fontId="65" fillId="28" borderId="17" xfId="0" applyFont="1" applyFill="1" applyBorder="1" applyAlignment="1">
      <alignment horizontal="center" vertical="center" wrapText="1"/>
    </xf>
    <xf numFmtId="0" fontId="65" fillId="28" borderId="16" xfId="0" applyFont="1" applyFill="1" applyBorder="1" applyAlignment="1">
      <alignment horizontal="center" vertical="center" wrapText="1"/>
    </xf>
    <xf numFmtId="0" fontId="69" fillId="28" borderId="15" xfId="0" applyFont="1" applyFill="1" applyBorder="1" applyAlignment="1">
      <alignment horizontal="left" vertical="center" wrapText="1"/>
    </xf>
    <xf numFmtId="0" fontId="69" fillId="28" borderId="17" xfId="0" applyFont="1" applyFill="1" applyBorder="1" applyAlignment="1">
      <alignment horizontal="left" vertical="center" wrapText="1"/>
    </xf>
    <xf numFmtId="0" fontId="69" fillId="28" borderId="16" xfId="0" applyFont="1" applyFill="1" applyBorder="1" applyAlignment="1">
      <alignment horizontal="left" vertical="center" wrapText="1"/>
    </xf>
    <xf numFmtId="0" fontId="73" fillId="28" borderId="15" xfId="0" applyFont="1" applyFill="1" applyBorder="1" applyAlignment="1">
      <alignment horizontal="left" vertical="center"/>
    </xf>
    <xf numFmtId="0" fontId="73" fillId="28" borderId="17" xfId="0" applyFont="1" applyFill="1" applyBorder="1" applyAlignment="1">
      <alignment horizontal="left" vertical="center"/>
    </xf>
    <xf numFmtId="0" fontId="73" fillId="28" borderId="16" xfId="0" applyFont="1" applyFill="1" applyBorder="1" applyAlignment="1">
      <alignment horizontal="left" vertical="center"/>
    </xf>
    <xf numFmtId="0" fontId="65" fillId="28" borderId="3" xfId="0" applyFont="1" applyFill="1" applyBorder="1" applyAlignment="1">
      <alignment horizontal="center" vertical="center" wrapText="1"/>
    </xf>
    <xf numFmtId="0" fontId="74" fillId="28" borderId="15" xfId="0" applyFont="1" applyFill="1" applyBorder="1" applyAlignment="1">
      <alignment horizontal="left" vertical="center" wrapText="1"/>
    </xf>
    <xf numFmtId="0" fontId="74" fillId="28" borderId="17" xfId="0" applyFont="1" applyFill="1" applyBorder="1" applyAlignment="1">
      <alignment horizontal="left" vertical="center" wrapText="1"/>
    </xf>
    <xf numFmtId="0" fontId="74" fillId="28" borderId="16" xfId="0" applyFont="1" applyFill="1" applyBorder="1" applyAlignment="1">
      <alignment horizontal="left" vertical="center" wrapText="1"/>
    </xf>
    <xf numFmtId="0" fontId="74" fillId="28" borderId="13" xfId="0" applyFont="1" applyFill="1" applyBorder="1" applyAlignment="1">
      <alignment horizontal="right" vertical="center"/>
    </xf>
    <xf numFmtId="2" fontId="74" fillId="28" borderId="15" xfId="0" applyNumberFormat="1" applyFont="1" applyFill="1" applyBorder="1" applyAlignment="1">
      <alignment horizontal="center" vertical="center" wrapText="1"/>
    </xf>
    <xf numFmtId="2" fontId="74" fillId="28" borderId="17" xfId="0" applyNumberFormat="1" applyFont="1" applyFill="1" applyBorder="1" applyAlignment="1">
      <alignment horizontal="center" vertical="center" wrapText="1"/>
    </xf>
    <xf numFmtId="2" fontId="74" fillId="28" borderId="16" xfId="0" applyNumberFormat="1" applyFont="1" applyFill="1" applyBorder="1" applyAlignment="1">
      <alignment horizontal="center" vertical="center" wrapText="1"/>
    </xf>
    <xf numFmtId="0" fontId="74" fillId="28" borderId="3" xfId="0" applyFont="1" applyFill="1" applyBorder="1" applyAlignment="1">
      <alignment horizontal="center" vertical="center" wrapText="1"/>
    </xf>
    <xf numFmtId="177" fontId="74" fillId="28" borderId="3" xfId="0" applyNumberFormat="1" applyFont="1" applyFill="1" applyBorder="1" applyAlignment="1">
      <alignment horizontal="center" vertical="center" wrapText="1"/>
    </xf>
    <xf numFmtId="0" fontId="74" fillId="28" borderId="15" xfId="0" applyFont="1" applyFill="1" applyBorder="1" applyAlignment="1">
      <alignment horizontal="center"/>
    </xf>
    <xf numFmtId="0" fontId="74" fillId="28" borderId="16" xfId="0" applyFont="1" applyFill="1" applyBorder="1" applyAlignment="1">
      <alignment horizontal="center"/>
    </xf>
    <xf numFmtId="2" fontId="74" fillId="28" borderId="14" xfId="0" applyNumberFormat="1" applyFont="1" applyFill="1" applyBorder="1" applyAlignment="1">
      <alignment horizontal="center" vertical="center" wrapText="1"/>
    </xf>
    <xf numFmtId="2" fontId="74" fillId="28" borderId="19" xfId="0" applyNumberFormat="1" applyFont="1" applyFill="1" applyBorder="1" applyAlignment="1">
      <alignment horizontal="center" vertical="center" wrapText="1"/>
    </xf>
    <xf numFmtId="0" fontId="73" fillId="28" borderId="3" xfId="0" applyFont="1" applyFill="1" applyBorder="1" applyAlignment="1">
      <alignment horizontal="left" vertical="center" wrapText="1" shrinkToFit="1"/>
    </xf>
    <xf numFmtId="3" fontId="74" fillId="28" borderId="3" xfId="0" applyNumberFormat="1" applyFont="1" applyFill="1" applyBorder="1" applyAlignment="1">
      <alignment horizontal="center" vertical="center" wrapText="1"/>
    </xf>
    <xf numFmtId="0" fontId="74" fillId="28" borderId="15" xfId="0" applyFont="1" applyFill="1" applyBorder="1" applyAlignment="1">
      <alignment horizontal="center" vertical="center" wrapText="1"/>
    </xf>
    <xf numFmtId="0" fontId="74" fillId="28" borderId="16" xfId="0" applyFont="1" applyFill="1" applyBorder="1" applyAlignment="1">
      <alignment horizontal="center" vertical="center" wrapText="1"/>
    </xf>
    <xf numFmtId="3" fontId="74" fillId="28" borderId="15" xfId="0" applyNumberFormat="1" applyFont="1" applyFill="1" applyBorder="1" applyAlignment="1">
      <alignment horizontal="center" vertical="center" wrapText="1"/>
    </xf>
    <xf numFmtId="3" fontId="74" fillId="28" borderId="17" xfId="0" applyNumberFormat="1" applyFont="1" applyFill="1" applyBorder="1" applyAlignment="1">
      <alignment horizontal="center" vertical="center" wrapText="1"/>
    </xf>
    <xf numFmtId="3" fontId="74" fillId="28" borderId="16" xfId="0" applyNumberFormat="1" applyFont="1" applyFill="1" applyBorder="1" applyAlignment="1">
      <alignment horizontal="center" vertical="center" wrapText="1"/>
    </xf>
    <xf numFmtId="0" fontId="74" fillId="28" borderId="20" xfId="0" applyFont="1" applyFill="1" applyBorder="1" applyAlignment="1">
      <alignment horizontal="center" vertical="center" wrapText="1" shrinkToFit="1"/>
    </xf>
    <xf numFmtId="0" fontId="74" fillId="28" borderId="18" xfId="0" applyFont="1" applyFill="1" applyBorder="1" applyAlignment="1">
      <alignment horizontal="center" vertical="center" wrapText="1" shrinkToFit="1"/>
    </xf>
    <xf numFmtId="0" fontId="74" fillId="28" borderId="21" xfId="0" applyFont="1" applyFill="1" applyBorder="1" applyAlignment="1">
      <alignment horizontal="center" vertical="center" wrapText="1" shrinkToFit="1"/>
    </xf>
    <xf numFmtId="0" fontId="74" fillId="28" borderId="24" xfId="0" applyFont="1" applyFill="1" applyBorder="1" applyAlignment="1">
      <alignment horizontal="center" vertical="center" wrapText="1" shrinkToFit="1"/>
    </xf>
    <xf numFmtId="0" fontId="74" fillId="28" borderId="0" xfId="0" applyFont="1" applyFill="1" applyAlignment="1">
      <alignment horizontal="center" vertical="center" wrapText="1" shrinkToFit="1"/>
    </xf>
    <xf numFmtId="0" fontId="74" fillId="28" borderId="25" xfId="0" applyFont="1" applyFill="1" applyBorder="1" applyAlignment="1">
      <alignment horizontal="center" vertical="center" wrapText="1" shrinkToFit="1"/>
    </xf>
    <xf numFmtId="0" fontId="74" fillId="28" borderId="22" xfId="0" applyFont="1" applyFill="1" applyBorder="1" applyAlignment="1">
      <alignment horizontal="center" vertical="center" wrapText="1" shrinkToFit="1"/>
    </xf>
    <xf numFmtId="0" fontId="74" fillId="28" borderId="13" xfId="0" applyFont="1" applyFill="1" applyBorder="1" applyAlignment="1">
      <alignment horizontal="center" vertical="center" wrapText="1" shrinkToFit="1"/>
    </xf>
    <xf numFmtId="0" fontId="74" fillId="28" borderId="23" xfId="0" applyFont="1" applyFill="1" applyBorder="1" applyAlignment="1">
      <alignment horizontal="center" vertical="center" wrapText="1" shrinkToFit="1"/>
    </xf>
    <xf numFmtId="0" fontId="74" fillId="28" borderId="0" xfId="0" applyFont="1" applyFill="1" applyAlignment="1">
      <alignment horizontal="right" vertical="center"/>
    </xf>
    <xf numFmtId="0" fontId="85" fillId="28" borderId="0" xfId="0" applyFont="1" applyFill="1" applyAlignment="1">
      <alignment vertical="center" wrapText="1"/>
    </xf>
    <xf numFmtId="0" fontId="86" fillId="28" borderId="0" xfId="0" applyFont="1" applyFill="1" applyAlignment="1">
      <alignment vertical="center" wrapText="1"/>
    </xf>
    <xf numFmtId="3" fontId="73" fillId="28" borderId="3" xfId="0" applyNumberFormat="1" applyFont="1" applyFill="1" applyBorder="1" applyAlignment="1">
      <alignment horizontal="center" vertical="center" wrapText="1"/>
    </xf>
    <xf numFmtId="169" fontId="74" fillId="28" borderId="0" xfId="0" applyNumberFormat="1" applyFont="1" applyFill="1" applyAlignment="1">
      <alignment horizontal="center"/>
    </xf>
    <xf numFmtId="3" fontId="74" fillId="28" borderId="3" xfId="0" applyNumberFormat="1" applyFont="1" applyFill="1" applyBorder="1" applyAlignment="1">
      <alignment horizontal="left" vertical="center" wrapText="1"/>
    </xf>
    <xf numFmtId="177" fontId="73" fillId="28" borderId="3" xfId="0" applyNumberFormat="1" applyFont="1" applyFill="1" applyBorder="1" applyAlignment="1">
      <alignment horizontal="center" vertical="center" wrapText="1"/>
    </xf>
    <xf numFmtId="0" fontId="100" fillId="28" borderId="0" xfId="0" applyFont="1" applyFill="1" applyAlignment="1">
      <alignment horizontal="center"/>
    </xf>
    <xf numFmtId="0" fontId="100" fillId="0" borderId="0" xfId="0" applyFont="1" applyAlignment="1">
      <alignment horizontal="center"/>
    </xf>
    <xf numFmtId="0" fontId="74" fillId="28" borderId="14" xfId="0" applyFont="1" applyFill="1" applyBorder="1" applyAlignment="1">
      <alignment horizontal="center" vertical="center" wrapText="1" shrinkToFit="1"/>
    </xf>
    <xf numFmtId="0" fontId="74" fillId="28" borderId="26" xfId="0" applyFont="1" applyFill="1" applyBorder="1" applyAlignment="1">
      <alignment horizontal="center" vertical="center" wrapText="1" shrinkToFit="1"/>
    </xf>
    <xf numFmtId="0" fontId="74" fillId="28" borderId="19" xfId="0" applyFont="1" applyFill="1" applyBorder="1" applyAlignment="1">
      <alignment horizontal="center" vertical="center" wrapText="1" shrinkToFit="1"/>
    </xf>
    <xf numFmtId="0" fontId="74" fillId="28" borderId="15" xfId="0" applyFont="1" applyFill="1" applyBorder="1" applyAlignment="1">
      <alignment horizontal="left" vertical="center" wrapText="1" shrinkToFit="1"/>
    </xf>
    <xf numFmtId="0" fontId="74" fillId="28" borderId="17" xfId="0" applyFont="1" applyFill="1" applyBorder="1" applyAlignment="1">
      <alignment horizontal="left" vertical="center" wrapText="1" shrinkToFit="1"/>
    </xf>
    <xf numFmtId="0" fontId="74" fillId="28" borderId="16" xfId="0" applyFont="1" applyFill="1" applyBorder="1" applyAlignment="1">
      <alignment horizontal="left" vertical="center" wrapText="1" shrinkToFit="1"/>
    </xf>
    <xf numFmtId="0" fontId="74" fillId="28" borderId="3" xfId="0" applyFont="1" applyFill="1" applyBorder="1" applyAlignment="1">
      <alignment horizontal="center" vertical="center"/>
    </xf>
    <xf numFmtId="0" fontId="73" fillId="28" borderId="15" xfId="0" applyFont="1" applyFill="1" applyBorder="1" applyAlignment="1">
      <alignment horizontal="left" vertical="center" wrapText="1" shrinkToFit="1"/>
    </xf>
    <xf numFmtId="0" fontId="73" fillId="28" borderId="17" xfId="0" applyFont="1" applyFill="1" applyBorder="1" applyAlignment="1">
      <alignment horizontal="left" vertical="center" wrapText="1" shrinkToFit="1"/>
    </xf>
    <xf numFmtId="0" fontId="73" fillId="28" borderId="16" xfId="0" applyFont="1" applyFill="1" applyBorder="1" applyAlignment="1">
      <alignment horizontal="left" vertical="center" wrapText="1" shrinkToFit="1"/>
    </xf>
    <xf numFmtId="0" fontId="74" fillId="28" borderId="3" xfId="0" applyFont="1" applyFill="1" applyBorder="1" applyAlignment="1">
      <alignment horizontal="left" vertical="center" wrapText="1" shrinkToFit="1"/>
    </xf>
    <xf numFmtId="0" fontId="74" fillId="28" borderId="3" xfId="0" applyFont="1" applyFill="1" applyBorder="1" applyAlignment="1">
      <alignment horizontal="center" vertical="center" wrapText="1" shrinkToFit="1"/>
    </xf>
    <xf numFmtId="0" fontId="74" fillId="28" borderId="24" xfId="0" applyFont="1" applyFill="1" applyBorder="1" applyAlignment="1">
      <alignment horizontal="center" vertical="center" wrapText="1"/>
    </xf>
    <xf numFmtId="0" fontId="74" fillId="28" borderId="25" xfId="0" applyFont="1" applyFill="1" applyBorder="1" applyAlignment="1">
      <alignment horizontal="center" vertical="center" wrapText="1"/>
    </xf>
    <xf numFmtId="3" fontId="74" fillId="28" borderId="3" xfId="0" applyNumberFormat="1" applyFont="1" applyFill="1" applyBorder="1" applyAlignment="1">
      <alignment horizontal="center" vertical="center" wrapText="1" shrinkToFit="1"/>
    </xf>
    <xf numFmtId="3" fontId="73" fillId="28" borderId="3" xfId="0" applyNumberFormat="1" applyFont="1" applyFill="1" applyBorder="1" applyAlignment="1">
      <alignment horizontal="left" vertical="center" wrapText="1"/>
    </xf>
    <xf numFmtId="0" fontId="73" fillId="28" borderId="15" xfId="0" applyFont="1" applyFill="1" applyBorder="1" applyAlignment="1">
      <alignment horizontal="left"/>
    </xf>
    <xf numFmtId="0" fontId="73" fillId="28" borderId="17" xfId="0" applyFont="1" applyFill="1" applyBorder="1" applyAlignment="1">
      <alignment horizontal="left"/>
    </xf>
    <xf numFmtId="0" fontId="73" fillId="28" borderId="16" xfId="0" applyFont="1" applyFill="1" applyBorder="1" applyAlignment="1">
      <alignment horizontal="left"/>
    </xf>
    <xf numFmtId="0" fontId="73" fillId="0" borderId="15" xfId="0" applyFont="1" applyBorder="1" applyAlignment="1">
      <alignment horizontal="center" vertical="center"/>
    </xf>
    <xf numFmtId="0" fontId="88" fillId="0" borderId="17" xfId="0" applyFont="1" applyBorder="1" applyAlignment="1">
      <alignment horizontal="center" vertical="center"/>
    </xf>
    <xf numFmtId="0" fontId="88" fillId="0" borderId="16" xfId="0" applyFont="1" applyBorder="1" applyAlignment="1">
      <alignment horizontal="center" vertical="center"/>
    </xf>
    <xf numFmtId="173" fontId="73" fillId="28" borderId="15" xfId="0" applyNumberFormat="1" applyFont="1" applyFill="1" applyBorder="1" applyAlignment="1">
      <alignment horizontal="center" vertical="center" wrapText="1"/>
    </xf>
    <xf numFmtId="173" fontId="88" fillId="28" borderId="17" xfId="0" applyNumberFormat="1" applyFont="1" applyFill="1" applyBorder="1" applyAlignment="1">
      <alignment horizontal="center" vertical="center"/>
    </xf>
    <xf numFmtId="173" fontId="88" fillId="28" borderId="16" xfId="0" applyNumberFormat="1" applyFont="1" applyFill="1" applyBorder="1" applyAlignment="1">
      <alignment horizontal="center" vertical="center"/>
    </xf>
    <xf numFmtId="0" fontId="73" fillId="0" borderId="0" xfId="0" applyFont="1" applyAlignment="1">
      <alignment horizontal="right" vertical="center"/>
    </xf>
    <xf numFmtId="0" fontId="65" fillId="0" borderId="13" xfId="0" applyFont="1" applyBorder="1" applyAlignment="1">
      <alignment horizontal="right"/>
    </xf>
    <xf numFmtId="0" fontId="65" fillId="0" borderId="14" xfId="0" applyFont="1" applyBorder="1" applyAlignment="1">
      <alignment horizontal="center" vertical="center"/>
    </xf>
    <xf numFmtId="0" fontId="65" fillId="0" borderId="19" xfId="0" applyFont="1" applyBorder="1" applyAlignment="1">
      <alignment horizontal="center" vertical="center"/>
    </xf>
    <xf numFmtId="0" fontId="79" fillId="0" borderId="0" xfId="0" applyFont="1" applyAlignment="1">
      <alignment horizontal="center" vertical="center" wrapText="1"/>
    </xf>
    <xf numFmtId="170" fontId="6" fillId="28" borderId="13" xfId="0" applyNumberFormat="1" applyFont="1" applyFill="1" applyBorder="1" applyAlignment="1">
      <alignment horizontal="center" wrapText="1"/>
    </xf>
  </cellXfs>
  <cellStyles count="354">
    <cellStyle name="_Fakt_2" xfId="1" xr:uid="{00000000-0005-0000-0000-000000000000}"/>
    <cellStyle name="_rozhufrovka 2009" xfId="2" xr:uid="{00000000-0005-0000-0000-000001000000}"/>
    <cellStyle name="_АТиСТ 5а МТР липень 2008" xfId="3" xr:uid="{00000000-0005-0000-0000-000002000000}"/>
    <cellStyle name="_ПРГК сводний_" xfId="4" xr:uid="{00000000-0005-0000-0000-000003000000}"/>
    <cellStyle name="_УТГ" xfId="5" xr:uid="{00000000-0005-0000-0000-000004000000}"/>
    <cellStyle name="_Феодосия 5а МТР липень 2008" xfId="6" xr:uid="{00000000-0005-0000-0000-000005000000}"/>
    <cellStyle name="_ХТГ довідка." xfId="7" xr:uid="{00000000-0005-0000-0000-000006000000}"/>
    <cellStyle name="_Шебелинка 5а МТР липень 2008" xfId="8" xr:uid="{00000000-0005-0000-0000-000007000000}"/>
    <cellStyle name="20% - Accent1" xfId="9" xr:uid="{00000000-0005-0000-0000-000008000000}"/>
    <cellStyle name="20% - Accent2" xfId="10" xr:uid="{00000000-0005-0000-0000-000009000000}"/>
    <cellStyle name="20% - Accent3" xfId="11" xr:uid="{00000000-0005-0000-0000-00000A000000}"/>
    <cellStyle name="20% - Accent4" xfId="12" xr:uid="{00000000-0005-0000-0000-00000B000000}"/>
    <cellStyle name="20% - Accent5" xfId="13" xr:uid="{00000000-0005-0000-0000-00000C000000}"/>
    <cellStyle name="20% - Accent6" xfId="14" xr:uid="{00000000-0005-0000-0000-00000D000000}"/>
    <cellStyle name="20% - Акцент1 2" xfId="15" xr:uid="{00000000-0005-0000-0000-00000E000000}"/>
    <cellStyle name="20% - Акцент1 3" xfId="16" xr:uid="{00000000-0005-0000-0000-00000F000000}"/>
    <cellStyle name="20% - Акцент2 2" xfId="17" xr:uid="{00000000-0005-0000-0000-000010000000}"/>
    <cellStyle name="20% - Акцент2 3" xfId="18" xr:uid="{00000000-0005-0000-0000-000011000000}"/>
    <cellStyle name="20% - Акцент3 2" xfId="19" xr:uid="{00000000-0005-0000-0000-000012000000}"/>
    <cellStyle name="20% - Акцент3 3" xfId="20" xr:uid="{00000000-0005-0000-0000-000013000000}"/>
    <cellStyle name="20% - Акцент4 2" xfId="21" xr:uid="{00000000-0005-0000-0000-000014000000}"/>
    <cellStyle name="20% - Акцент4 3" xfId="22" xr:uid="{00000000-0005-0000-0000-000015000000}"/>
    <cellStyle name="20% - Акцент5 2" xfId="23" xr:uid="{00000000-0005-0000-0000-000016000000}"/>
    <cellStyle name="20% - Акцент5 3" xfId="24" xr:uid="{00000000-0005-0000-0000-000017000000}"/>
    <cellStyle name="20% - Акцент6 2" xfId="25" xr:uid="{00000000-0005-0000-0000-000018000000}"/>
    <cellStyle name="20% - Акцент6 3" xfId="26" xr:uid="{00000000-0005-0000-0000-000019000000}"/>
    <cellStyle name="40% - Accent1" xfId="27" xr:uid="{00000000-0005-0000-0000-00001A000000}"/>
    <cellStyle name="40% - Accent2" xfId="28" xr:uid="{00000000-0005-0000-0000-00001B000000}"/>
    <cellStyle name="40% - Accent3" xfId="29" xr:uid="{00000000-0005-0000-0000-00001C000000}"/>
    <cellStyle name="40% - Accent4" xfId="30" xr:uid="{00000000-0005-0000-0000-00001D000000}"/>
    <cellStyle name="40% - Accent5" xfId="31" xr:uid="{00000000-0005-0000-0000-00001E000000}"/>
    <cellStyle name="40% - Accent6" xfId="32" xr:uid="{00000000-0005-0000-0000-00001F000000}"/>
    <cellStyle name="40% - Акцент1 2" xfId="33" xr:uid="{00000000-0005-0000-0000-000020000000}"/>
    <cellStyle name="40% - Акцент1 3" xfId="34" xr:uid="{00000000-0005-0000-0000-000021000000}"/>
    <cellStyle name="40% - Акцент2 2" xfId="35" xr:uid="{00000000-0005-0000-0000-000022000000}"/>
    <cellStyle name="40% - Акцент2 3" xfId="36" xr:uid="{00000000-0005-0000-0000-000023000000}"/>
    <cellStyle name="40% - Акцент3 2" xfId="37" xr:uid="{00000000-0005-0000-0000-000024000000}"/>
    <cellStyle name="40% - Акцент3 3" xfId="38" xr:uid="{00000000-0005-0000-0000-000025000000}"/>
    <cellStyle name="40% - Акцент4 2" xfId="39" xr:uid="{00000000-0005-0000-0000-000026000000}"/>
    <cellStyle name="40% - Акцент4 3" xfId="40" xr:uid="{00000000-0005-0000-0000-000027000000}"/>
    <cellStyle name="40% - Акцент5 2" xfId="41" xr:uid="{00000000-0005-0000-0000-000028000000}"/>
    <cellStyle name="40% - Акцент5 3" xfId="42" xr:uid="{00000000-0005-0000-0000-000029000000}"/>
    <cellStyle name="40% - Акцент6 2" xfId="43" xr:uid="{00000000-0005-0000-0000-00002A000000}"/>
    <cellStyle name="40% - Акцент6 3" xfId="44" xr:uid="{00000000-0005-0000-0000-00002B000000}"/>
    <cellStyle name="60% - Accent1" xfId="45" xr:uid="{00000000-0005-0000-0000-00002C000000}"/>
    <cellStyle name="60% - Accent2" xfId="46" xr:uid="{00000000-0005-0000-0000-00002D000000}"/>
    <cellStyle name="60% - Accent3" xfId="47" xr:uid="{00000000-0005-0000-0000-00002E000000}"/>
    <cellStyle name="60% - Accent4" xfId="48" xr:uid="{00000000-0005-0000-0000-00002F000000}"/>
    <cellStyle name="60% - Accent5" xfId="49" xr:uid="{00000000-0005-0000-0000-000030000000}"/>
    <cellStyle name="60% - Accent6" xfId="50" xr:uid="{00000000-0005-0000-0000-000031000000}"/>
    <cellStyle name="60% - Акцент1 2" xfId="51" xr:uid="{00000000-0005-0000-0000-000032000000}"/>
    <cellStyle name="60% - Акцент1 3" xfId="52" xr:uid="{00000000-0005-0000-0000-000033000000}"/>
    <cellStyle name="60% - Акцент2 2" xfId="53" xr:uid="{00000000-0005-0000-0000-000034000000}"/>
    <cellStyle name="60% - Акцент2 3" xfId="54" xr:uid="{00000000-0005-0000-0000-000035000000}"/>
    <cellStyle name="60% - Акцент3 2" xfId="55" xr:uid="{00000000-0005-0000-0000-000036000000}"/>
    <cellStyle name="60% - Акцент3 3" xfId="56" xr:uid="{00000000-0005-0000-0000-000037000000}"/>
    <cellStyle name="60% - Акцент4 2" xfId="57" xr:uid="{00000000-0005-0000-0000-000038000000}"/>
    <cellStyle name="60% - Акцент4 3" xfId="58" xr:uid="{00000000-0005-0000-0000-000039000000}"/>
    <cellStyle name="60% - Акцент5 2" xfId="59" xr:uid="{00000000-0005-0000-0000-00003A000000}"/>
    <cellStyle name="60% - Акцент5 3" xfId="60" xr:uid="{00000000-0005-0000-0000-00003B000000}"/>
    <cellStyle name="60% - Акцент6 2" xfId="61" xr:uid="{00000000-0005-0000-0000-00003C000000}"/>
    <cellStyle name="60% - Акцент6 3" xfId="62" xr:uid="{00000000-0005-0000-0000-00003D000000}"/>
    <cellStyle name="Accent1" xfId="63" xr:uid="{00000000-0005-0000-0000-00003E000000}"/>
    <cellStyle name="Accent2" xfId="64" xr:uid="{00000000-0005-0000-0000-00003F000000}"/>
    <cellStyle name="Accent3" xfId="65" xr:uid="{00000000-0005-0000-0000-000040000000}"/>
    <cellStyle name="Accent4" xfId="66" xr:uid="{00000000-0005-0000-0000-000041000000}"/>
    <cellStyle name="Accent5" xfId="67" xr:uid="{00000000-0005-0000-0000-000042000000}"/>
    <cellStyle name="Accent6" xfId="68" xr:uid="{00000000-0005-0000-0000-000043000000}"/>
    <cellStyle name="Bad" xfId="69" xr:uid="{00000000-0005-0000-0000-000044000000}"/>
    <cellStyle name="Calculation" xfId="70" xr:uid="{00000000-0005-0000-0000-000045000000}"/>
    <cellStyle name="Check Cell" xfId="71" xr:uid="{00000000-0005-0000-0000-000046000000}"/>
    <cellStyle name="Column-Header" xfId="72" xr:uid="{00000000-0005-0000-0000-000047000000}"/>
    <cellStyle name="Column-Header 2" xfId="73" xr:uid="{00000000-0005-0000-0000-000048000000}"/>
    <cellStyle name="Column-Header 3" xfId="74" xr:uid="{00000000-0005-0000-0000-000049000000}"/>
    <cellStyle name="Column-Header 4" xfId="75" xr:uid="{00000000-0005-0000-0000-00004A000000}"/>
    <cellStyle name="Column-Header 5" xfId="76" xr:uid="{00000000-0005-0000-0000-00004B000000}"/>
    <cellStyle name="Column-Header 6" xfId="77" xr:uid="{00000000-0005-0000-0000-00004C000000}"/>
    <cellStyle name="Column-Header 7" xfId="78" xr:uid="{00000000-0005-0000-0000-00004D000000}"/>
    <cellStyle name="Column-Header 7 2" xfId="79" xr:uid="{00000000-0005-0000-0000-00004E000000}"/>
    <cellStyle name="Column-Header 8" xfId="80" xr:uid="{00000000-0005-0000-0000-00004F000000}"/>
    <cellStyle name="Column-Header 8 2" xfId="81" xr:uid="{00000000-0005-0000-0000-000050000000}"/>
    <cellStyle name="Column-Header 9" xfId="82" xr:uid="{00000000-0005-0000-0000-000051000000}"/>
    <cellStyle name="Column-Header 9 2" xfId="83" xr:uid="{00000000-0005-0000-0000-000052000000}"/>
    <cellStyle name="Column-Header_Zvit rux-koshtiv 2010 Департамент " xfId="84" xr:uid="{00000000-0005-0000-0000-000053000000}"/>
    <cellStyle name="Comma_2005_03_15-Финансовый_БГ" xfId="85" xr:uid="{00000000-0005-0000-0000-000054000000}"/>
    <cellStyle name="Define-Column" xfId="86" xr:uid="{00000000-0005-0000-0000-000055000000}"/>
    <cellStyle name="Define-Column 10" xfId="87" xr:uid="{00000000-0005-0000-0000-000056000000}"/>
    <cellStyle name="Define-Column 2" xfId="88" xr:uid="{00000000-0005-0000-0000-000057000000}"/>
    <cellStyle name="Define-Column 3" xfId="89" xr:uid="{00000000-0005-0000-0000-000058000000}"/>
    <cellStyle name="Define-Column 4" xfId="90" xr:uid="{00000000-0005-0000-0000-000059000000}"/>
    <cellStyle name="Define-Column 5" xfId="91" xr:uid="{00000000-0005-0000-0000-00005A000000}"/>
    <cellStyle name="Define-Column 6" xfId="92" xr:uid="{00000000-0005-0000-0000-00005B000000}"/>
    <cellStyle name="Define-Column 7" xfId="93" xr:uid="{00000000-0005-0000-0000-00005C000000}"/>
    <cellStyle name="Define-Column 7 2" xfId="94" xr:uid="{00000000-0005-0000-0000-00005D000000}"/>
    <cellStyle name="Define-Column 7 3" xfId="95" xr:uid="{00000000-0005-0000-0000-00005E000000}"/>
    <cellStyle name="Define-Column 8" xfId="96" xr:uid="{00000000-0005-0000-0000-00005F000000}"/>
    <cellStyle name="Define-Column 8 2" xfId="97" xr:uid="{00000000-0005-0000-0000-000060000000}"/>
    <cellStyle name="Define-Column 8 3" xfId="98" xr:uid="{00000000-0005-0000-0000-000061000000}"/>
    <cellStyle name="Define-Column 9" xfId="99" xr:uid="{00000000-0005-0000-0000-000062000000}"/>
    <cellStyle name="Define-Column 9 2" xfId="100" xr:uid="{00000000-0005-0000-0000-000063000000}"/>
    <cellStyle name="Define-Column 9 3" xfId="101" xr:uid="{00000000-0005-0000-0000-000064000000}"/>
    <cellStyle name="Define-Column_Zvit rux-koshtiv 2010 Департамент " xfId="102" xr:uid="{00000000-0005-0000-0000-000065000000}"/>
    <cellStyle name="Explanatory Text" xfId="103" xr:uid="{00000000-0005-0000-0000-000066000000}"/>
    <cellStyle name="FS10" xfId="104" xr:uid="{00000000-0005-0000-0000-000067000000}"/>
    <cellStyle name="Good" xfId="105" xr:uid="{00000000-0005-0000-0000-000068000000}"/>
    <cellStyle name="Heading 1" xfId="106" xr:uid="{00000000-0005-0000-0000-000069000000}"/>
    <cellStyle name="Heading 2" xfId="107" xr:uid="{00000000-0005-0000-0000-00006A000000}"/>
    <cellStyle name="Heading 3" xfId="108" xr:uid="{00000000-0005-0000-0000-00006B000000}"/>
    <cellStyle name="Heading 4" xfId="109" xr:uid="{00000000-0005-0000-0000-00006C000000}"/>
    <cellStyle name="Hyperlink 2" xfId="110" xr:uid="{00000000-0005-0000-0000-00006D000000}"/>
    <cellStyle name="Input" xfId="111" xr:uid="{00000000-0005-0000-0000-00006E000000}"/>
    <cellStyle name="Level0" xfId="112" xr:uid="{00000000-0005-0000-0000-00006F000000}"/>
    <cellStyle name="Level0 10" xfId="113" xr:uid="{00000000-0005-0000-0000-000070000000}"/>
    <cellStyle name="Level0 2" xfId="114" xr:uid="{00000000-0005-0000-0000-000071000000}"/>
    <cellStyle name="Level0 2 2" xfId="115" xr:uid="{00000000-0005-0000-0000-000072000000}"/>
    <cellStyle name="Level0 3" xfId="116" xr:uid="{00000000-0005-0000-0000-000073000000}"/>
    <cellStyle name="Level0 3 2" xfId="117" xr:uid="{00000000-0005-0000-0000-000074000000}"/>
    <cellStyle name="Level0 4" xfId="118" xr:uid="{00000000-0005-0000-0000-000075000000}"/>
    <cellStyle name="Level0 4 2" xfId="119" xr:uid="{00000000-0005-0000-0000-000076000000}"/>
    <cellStyle name="Level0 5" xfId="120" xr:uid="{00000000-0005-0000-0000-000077000000}"/>
    <cellStyle name="Level0 6" xfId="121" xr:uid="{00000000-0005-0000-0000-000078000000}"/>
    <cellStyle name="Level0 7" xfId="122" xr:uid="{00000000-0005-0000-0000-000079000000}"/>
    <cellStyle name="Level0 7 2" xfId="123" xr:uid="{00000000-0005-0000-0000-00007A000000}"/>
    <cellStyle name="Level0 7 3" xfId="124" xr:uid="{00000000-0005-0000-0000-00007B000000}"/>
    <cellStyle name="Level0 8" xfId="125" xr:uid="{00000000-0005-0000-0000-00007C000000}"/>
    <cellStyle name="Level0 8 2" xfId="126" xr:uid="{00000000-0005-0000-0000-00007D000000}"/>
    <cellStyle name="Level0 8 3" xfId="127" xr:uid="{00000000-0005-0000-0000-00007E000000}"/>
    <cellStyle name="Level0 9" xfId="128" xr:uid="{00000000-0005-0000-0000-00007F000000}"/>
    <cellStyle name="Level0 9 2" xfId="129" xr:uid="{00000000-0005-0000-0000-000080000000}"/>
    <cellStyle name="Level0 9 3" xfId="130" xr:uid="{00000000-0005-0000-0000-000081000000}"/>
    <cellStyle name="Level0_Zvit rux-koshtiv 2010 Департамент " xfId="131" xr:uid="{00000000-0005-0000-0000-000082000000}"/>
    <cellStyle name="Level1" xfId="132" xr:uid="{00000000-0005-0000-0000-000083000000}"/>
    <cellStyle name="Level1 2" xfId="133" xr:uid="{00000000-0005-0000-0000-000084000000}"/>
    <cellStyle name="Level1-Numbers" xfId="134" xr:uid="{00000000-0005-0000-0000-000085000000}"/>
    <cellStyle name="Level1-Numbers 2" xfId="135" xr:uid="{00000000-0005-0000-0000-000086000000}"/>
    <cellStyle name="Level1-Numbers-Hide" xfId="136" xr:uid="{00000000-0005-0000-0000-000087000000}"/>
    <cellStyle name="Level2" xfId="137" xr:uid="{00000000-0005-0000-0000-000088000000}"/>
    <cellStyle name="Level2 2" xfId="138" xr:uid="{00000000-0005-0000-0000-000089000000}"/>
    <cellStyle name="Level2-Hide" xfId="139" xr:uid="{00000000-0005-0000-0000-00008A000000}"/>
    <cellStyle name="Level2-Hide 2" xfId="140" xr:uid="{00000000-0005-0000-0000-00008B000000}"/>
    <cellStyle name="Level2-Numbers" xfId="141" xr:uid="{00000000-0005-0000-0000-00008C000000}"/>
    <cellStyle name="Level2-Numbers 2" xfId="142" xr:uid="{00000000-0005-0000-0000-00008D000000}"/>
    <cellStyle name="Level2-Numbers-Hide" xfId="143" xr:uid="{00000000-0005-0000-0000-00008E000000}"/>
    <cellStyle name="Level3" xfId="144" xr:uid="{00000000-0005-0000-0000-00008F000000}"/>
    <cellStyle name="Level3 2" xfId="145" xr:uid="{00000000-0005-0000-0000-000090000000}"/>
    <cellStyle name="Level3 3" xfId="146" xr:uid="{00000000-0005-0000-0000-000091000000}"/>
    <cellStyle name="Level3_План департамент_2010_1207" xfId="147" xr:uid="{00000000-0005-0000-0000-000092000000}"/>
    <cellStyle name="Level3-Hide" xfId="148" xr:uid="{00000000-0005-0000-0000-000093000000}"/>
    <cellStyle name="Level3-Hide 2" xfId="149" xr:uid="{00000000-0005-0000-0000-000094000000}"/>
    <cellStyle name="Level3-Numbers" xfId="150" xr:uid="{00000000-0005-0000-0000-000095000000}"/>
    <cellStyle name="Level3-Numbers 2" xfId="151" xr:uid="{00000000-0005-0000-0000-000096000000}"/>
    <cellStyle name="Level3-Numbers 3" xfId="152" xr:uid="{00000000-0005-0000-0000-000097000000}"/>
    <cellStyle name="Level3-Numbers_План департамент_2010_1207" xfId="153" xr:uid="{00000000-0005-0000-0000-000098000000}"/>
    <cellStyle name="Level3-Numbers-Hide" xfId="154" xr:uid="{00000000-0005-0000-0000-000099000000}"/>
    <cellStyle name="Level4" xfId="155" xr:uid="{00000000-0005-0000-0000-00009A000000}"/>
    <cellStyle name="Level4 2" xfId="156" xr:uid="{00000000-0005-0000-0000-00009B000000}"/>
    <cellStyle name="Level4-Hide" xfId="157" xr:uid="{00000000-0005-0000-0000-00009C000000}"/>
    <cellStyle name="Level4-Hide 2" xfId="158" xr:uid="{00000000-0005-0000-0000-00009D000000}"/>
    <cellStyle name="Level4-Numbers" xfId="159" xr:uid="{00000000-0005-0000-0000-00009E000000}"/>
    <cellStyle name="Level4-Numbers 2" xfId="160" xr:uid="{00000000-0005-0000-0000-00009F000000}"/>
    <cellStyle name="Level4-Numbers-Hide" xfId="161" xr:uid="{00000000-0005-0000-0000-0000A0000000}"/>
    <cellStyle name="Level5" xfId="162" xr:uid="{00000000-0005-0000-0000-0000A1000000}"/>
    <cellStyle name="Level5 2" xfId="163" xr:uid="{00000000-0005-0000-0000-0000A2000000}"/>
    <cellStyle name="Level5-Hide" xfId="164" xr:uid="{00000000-0005-0000-0000-0000A3000000}"/>
    <cellStyle name="Level5-Hide 2" xfId="165" xr:uid="{00000000-0005-0000-0000-0000A4000000}"/>
    <cellStyle name="Level5-Numbers" xfId="166" xr:uid="{00000000-0005-0000-0000-0000A5000000}"/>
    <cellStyle name="Level5-Numbers 2" xfId="167" xr:uid="{00000000-0005-0000-0000-0000A6000000}"/>
    <cellStyle name="Level5-Numbers-Hide" xfId="168" xr:uid="{00000000-0005-0000-0000-0000A7000000}"/>
    <cellStyle name="Level6" xfId="169" xr:uid="{00000000-0005-0000-0000-0000A8000000}"/>
    <cellStyle name="Level6 2" xfId="170" xr:uid="{00000000-0005-0000-0000-0000A9000000}"/>
    <cellStyle name="Level6-Hide" xfId="171" xr:uid="{00000000-0005-0000-0000-0000AA000000}"/>
    <cellStyle name="Level6-Hide 2" xfId="172" xr:uid="{00000000-0005-0000-0000-0000AB000000}"/>
    <cellStyle name="Level6-Numbers" xfId="173" xr:uid="{00000000-0005-0000-0000-0000AC000000}"/>
    <cellStyle name="Level6-Numbers 2" xfId="174" xr:uid="{00000000-0005-0000-0000-0000AD000000}"/>
    <cellStyle name="Level7" xfId="175" xr:uid="{00000000-0005-0000-0000-0000AE000000}"/>
    <cellStyle name="Level7-Hide" xfId="176" xr:uid="{00000000-0005-0000-0000-0000AF000000}"/>
    <cellStyle name="Level7-Numbers" xfId="177" xr:uid="{00000000-0005-0000-0000-0000B0000000}"/>
    <cellStyle name="Linked Cell" xfId="178" xr:uid="{00000000-0005-0000-0000-0000B1000000}"/>
    <cellStyle name="Neutral" xfId="179" xr:uid="{00000000-0005-0000-0000-0000B2000000}"/>
    <cellStyle name="Normal 2" xfId="180" xr:uid="{00000000-0005-0000-0000-0000B3000000}"/>
    <cellStyle name="Normal_2005_03_15-Финансовый_БГ" xfId="181" xr:uid="{00000000-0005-0000-0000-0000B4000000}"/>
    <cellStyle name="Note" xfId="182" xr:uid="{00000000-0005-0000-0000-0000B5000000}"/>
    <cellStyle name="Number-Cells" xfId="183" xr:uid="{00000000-0005-0000-0000-0000B6000000}"/>
    <cellStyle name="Number-Cells-Column2" xfId="184" xr:uid="{00000000-0005-0000-0000-0000B7000000}"/>
    <cellStyle name="Number-Cells-Column5" xfId="185" xr:uid="{00000000-0005-0000-0000-0000B8000000}"/>
    <cellStyle name="Output" xfId="186" xr:uid="{00000000-0005-0000-0000-0000B9000000}"/>
    <cellStyle name="Row-Header" xfId="187" xr:uid="{00000000-0005-0000-0000-0000BA000000}"/>
    <cellStyle name="Row-Header 2" xfId="188" xr:uid="{00000000-0005-0000-0000-0000BB000000}"/>
    <cellStyle name="Title" xfId="189" xr:uid="{00000000-0005-0000-0000-0000BC000000}"/>
    <cellStyle name="Total" xfId="190" xr:uid="{00000000-0005-0000-0000-0000BD000000}"/>
    <cellStyle name="Warning Text" xfId="191" xr:uid="{00000000-0005-0000-0000-0000BE000000}"/>
    <cellStyle name="Акцент1 2" xfId="192" xr:uid="{00000000-0005-0000-0000-0000BF000000}"/>
    <cellStyle name="Акцент1 3" xfId="193" xr:uid="{00000000-0005-0000-0000-0000C0000000}"/>
    <cellStyle name="Акцент2 2" xfId="194" xr:uid="{00000000-0005-0000-0000-0000C1000000}"/>
    <cellStyle name="Акцент2 3" xfId="195" xr:uid="{00000000-0005-0000-0000-0000C2000000}"/>
    <cellStyle name="Акцент3 2" xfId="196" xr:uid="{00000000-0005-0000-0000-0000C3000000}"/>
    <cellStyle name="Акцент3 3" xfId="197" xr:uid="{00000000-0005-0000-0000-0000C4000000}"/>
    <cellStyle name="Акцент4 2" xfId="198" xr:uid="{00000000-0005-0000-0000-0000C5000000}"/>
    <cellStyle name="Акцент4 3" xfId="199" xr:uid="{00000000-0005-0000-0000-0000C6000000}"/>
    <cellStyle name="Акцент5 2" xfId="200" xr:uid="{00000000-0005-0000-0000-0000C7000000}"/>
    <cellStyle name="Акцент5 3" xfId="201" xr:uid="{00000000-0005-0000-0000-0000C8000000}"/>
    <cellStyle name="Акцент6 2" xfId="202" xr:uid="{00000000-0005-0000-0000-0000C9000000}"/>
    <cellStyle name="Акцент6 3" xfId="203" xr:uid="{00000000-0005-0000-0000-0000CA000000}"/>
    <cellStyle name="Ввод  2" xfId="204" xr:uid="{00000000-0005-0000-0000-0000CB000000}"/>
    <cellStyle name="Ввод  3" xfId="205" xr:uid="{00000000-0005-0000-0000-0000CC000000}"/>
    <cellStyle name="Вывод 2" xfId="207" xr:uid="{00000000-0005-0000-0000-0000CD000000}"/>
    <cellStyle name="Вывод 3" xfId="208" xr:uid="{00000000-0005-0000-0000-0000CE000000}"/>
    <cellStyle name="Вычисление 2" xfId="209" xr:uid="{00000000-0005-0000-0000-0000CF000000}"/>
    <cellStyle name="Вычисление 3" xfId="210" xr:uid="{00000000-0005-0000-0000-0000D0000000}"/>
    <cellStyle name="Денежный 2" xfId="211" xr:uid="{00000000-0005-0000-0000-0000D1000000}"/>
    <cellStyle name="Заголовок 1 2" xfId="212" xr:uid="{00000000-0005-0000-0000-0000D2000000}"/>
    <cellStyle name="Заголовок 1 3" xfId="213" xr:uid="{00000000-0005-0000-0000-0000D3000000}"/>
    <cellStyle name="Заголовок 2 2" xfId="214" xr:uid="{00000000-0005-0000-0000-0000D4000000}"/>
    <cellStyle name="Заголовок 2 3" xfId="215" xr:uid="{00000000-0005-0000-0000-0000D5000000}"/>
    <cellStyle name="Заголовок 3 2" xfId="216" xr:uid="{00000000-0005-0000-0000-0000D6000000}"/>
    <cellStyle name="Заголовок 3 3" xfId="217" xr:uid="{00000000-0005-0000-0000-0000D7000000}"/>
    <cellStyle name="Заголовок 4 2" xfId="218" xr:uid="{00000000-0005-0000-0000-0000D8000000}"/>
    <cellStyle name="Заголовок 4 3" xfId="219" xr:uid="{00000000-0005-0000-0000-0000D9000000}"/>
    <cellStyle name="Итог 2" xfId="220" xr:uid="{00000000-0005-0000-0000-0000DA000000}"/>
    <cellStyle name="Итог 3" xfId="221" xr:uid="{00000000-0005-0000-0000-0000DB000000}"/>
    <cellStyle name="Контрольная ячейка 2" xfId="222" xr:uid="{00000000-0005-0000-0000-0000DC000000}"/>
    <cellStyle name="Контрольная ячейка 3" xfId="223" xr:uid="{00000000-0005-0000-0000-0000DD000000}"/>
    <cellStyle name="Название 2" xfId="224" xr:uid="{00000000-0005-0000-0000-0000DE000000}"/>
    <cellStyle name="Название 3" xfId="225" xr:uid="{00000000-0005-0000-0000-0000DF000000}"/>
    <cellStyle name="Нейтральный 2" xfId="226" xr:uid="{00000000-0005-0000-0000-0000E0000000}"/>
    <cellStyle name="Нейтральный 3" xfId="227" xr:uid="{00000000-0005-0000-0000-0000E1000000}"/>
    <cellStyle name="Обычный" xfId="0" builtinId="0"/>
    <cellStyle name="Обычный 10" xfId="228" xr:uid="{00000000-0005-0000-0000-0000E3000000}"/>
    <cellStyle name="Обычный 11" xfId="229" xr:uid="{00000000-0005-0000-0000-0000E4000000}"/>
    <cellStyle name="Обычный 12" xfId="230" xr:uid="{00000000-0005-0000-0000-0000E5000000}"/>
    <cellStyle name="Обычный 13" xfId="231" xr:uid="{00000000-0005-0000-0000-0000E6000000}"/>
    <cellStyle name="Обычный 14" xfId="232" xr:uid="{00000000-0005-0000-0000-0000E7000000}"/>
    <cellStyle name="Обычный 15" xfId="233" xr:uid="{00000000-0005-0000-0000-0000E8000000}"/>
    <cellStyle name="Обычный 16" xfId="234" xr:uid="{00000000-0005-0000-0000-0000E9000000}"/>
    <cellStyle name="Обычный 17" xfId="235" xr:uid="{00000000-0005-0000-0000-0000EA000000}"/>
    <cellStyle name="Обычный 18" xfId="236" xr:uid="{00000000-0005-0000-0000-0000EB000000}"/>
    <cellStyle name="Обычный 19" xfId="353" xr:uid="{00000000-0005-0000-0000-0000EC000000}"/>
    <cellStyle name="Обычный 2" xfId="237" xr:uid="{00000000-0005-0000-0000-0000ED000000}"/>
    <cellStyle name="Обычный 2 10" xfId="238" xr:uid="{00000000-0005-0000-0000-0000EE000000}"/>
    <cellStyle name="Обычный 2 11" xfId="239" xr:uid="{00000000-0005-0000-0000-0000EF000000}"/>
    <cellStyle name="Обычный 2 12" xfId="240" xr:uid="{00000000-0005-0000-0000-0000F0000000}"/>
    <cellStyle name="Обычный 2 13" xfId="241" xr:uid="{00000000-0005-0000-0000-0000F1000000}"/>
    <cellStyle name="Обычный 2 14" xfId="242" xr:uid="{00000000-0005-0000-0000-0000F2000000}"/>
    <cellStyle name="Обычный 2 15" xfId="243" xr:uid="{00000000-0005-0000-0000-0000F3000000}"/>
    <cellStyle name="Обычный 2 16" xfId="244" xr:uid="{00000000-0005-0000-0000-0000F4000000}"/>
    <cellStyle name="Обычный 2 2" xfId="245" xr:uid="{00000000-0005-0000-0000-0000F5000000}"/>
    <cellStyle name="Обычный 2 2 2" xfId="246" xr:uid="{00000000-0005-0000-0000-0000F6000000}"/>
    <cellStyle name="Обычный 2 2 3" xfId="247" xr:uid="{00000000-0005-0000-0000-0000F7000000}"/>
    <cellStyle name="Обычный 2 2_Расшифровка прочих" xfId="248" xr:uid="{00000000-0005-0000-0000-0000F8000000}"/>
    <cellStyle name="Обычный 2 3" xfId="249" xr:uid="{00000000-0005-0000-0000-0000F9000000}"/>
    <cellStyle name="Обычный 2 4" xfId="250" xr:uid="{00000000-0005-0000-0000-0000FA000000}"/>
    <cellStyle name="Обычный 2 5" xfId="251" xr:uid="{00000000-0005-0000-0000-0000FB000000}"/>
    <cellStyle name="Обычный 2 6" xfId="252" xr:uid="{00000000-0005-0000-0000-0000FC000000}"/>
    <cellStyle name="Обычный 2 7" xfId="253" xr:uid="{00000000-0005-0000-0000-0000FD000000}"/>
    <cellStyle name="Обычный 2 8" xfId="254" xr:uid="{00000000-0005-0000-0000-0000FE000000}"/>
    <cellStyle name="Обычный 2 9" xfId="255" xr:uid="{00000000-0005-0000-0000-0000FF000000}"/>
    <cellStyle name="Обычный 2_2604-2010" xfId="256" xr:uid="{00000000-0005-0000-0000-000000010000}"/>
    <cellStyle name="Обычный 3" xfId="257" xr:uid="{00000000-0005-0000-0000-000001010000}"/>
    <cellStyle name="Обычный 3 10" xfId="258" xr:uid="{00000000-0005-0000-0000-000002010000}"/>
    <cellStyle name="Обычный 3 11" xfId="259" xr:uid="{00000000-0005-0000-0000-000003010000}"/>
    <cellStyle name="Обычный 3 12" xfId="260" xr:uid="{00000000-0005-0000-0000-000004010000}"/>
    <cellStyle name="Обычный 3 13" xfId="261" xr:uid="{00000000-0005-0000-0000-000005010000}"/>
    <cellStyle name="Обычный 3 14" xfId="262" xr:uid="{00000000-0005-0000-0000-000006010000}"/>
    <cellStyle name="Обычный 3 2" xfId="263" xr:uid="{00000000-0005-0000-0000-000007010000}"/>
    <cellStyle name="Обычный 3 3" xfId="264" xr:uid="{00000000-0005-0000-0000-000008010000}"/>
    <cellStyle name="Обычный 3 4" xfId="265" xr:uid="{00000000-0005-0000-0000-000009010000}"/>
    <cellStyle name="Обычный 3 5" xfId="266" xr:uid="{00000000-0005-0000-0000-00000A010000}"/>
    <cellStyle name="Обычный 3 6" xfId="267" xr:uid="{00000000-0005-0000-0000-00000B010000}"/>
    <cellStyle name="Обычный 3 7" xfId="268" xr:uid="{00000000-0005-0000-0000-00000C010000}"/>
    <cellStyle name="Обычный 3 8" xfId="269" xr:uid="{00000000-0005-0000-0000-00000D010000}"/>
    <cellStyle name="Обычный 3 9" xfId="270" xr:uid="{00000000-0005-0000-0000-00000E010000}"/>
    <cellStyle name="Обычный 3_Дефицит_7 млрд_0608_бс" xfId="271" xr:uid="{00000000-0005-0000-0000-00000F010000}"/>
    <cellStyle name="Обычный 4" xfId="272" xr:uid="{00000000-0005-0000-0000-000010010000}"/>
    <cellStyle name="Обычный 5" xfId="273" xr:uid="{00000000-0005-0000-0000-000011010000}"/>
    <cellStyle name="Обычный 5 2" xfId="274" xr:uid="{00000000-0005-0000-0000-000012010000}"/>
    <cellStyle name="Обычный 6" xfId="275" xr:uid="{00000000-0005-0000-0000-000013010000}"/>
    <cellStyle name="Обычный 6 2" xfId="276" xr:uid="{00000000-0005-0000-0000-000014010000}"/>
    <cellStyle name="Обычный 6 3" xfId="277" xr:uid="{00000000-0005-0000-0000-000015010000}"/>
    <cellStyle name="Обычный 6 4" xfId="278" xr:uid="{00000000-0005-0000-0000-000016010000}"/>
    <cellStyle name="Обычный 6_Дефицит_7 млрд_0608_бс" xfId="279" xr:uid="{00000000-0005-0000-0000-000017010000}"/>
    <cellStyle name="Обычный 7" xfId="280" xr:uid="{00000000-0005-0000-0000-000018010000}"/>
    <cellStyle name="Обычный 7 2" xfId="281" xr:uid="{00000000-0005-0000-0000-000019010000}"/>
    <cellStyle name="Обычный 8" xfId="282" xr:uid="{00000000-0005-0000-0000-00001A010000}"/>
    <cellStyle name="Обычный 9" xfId="283" xr:uid="{00000000-0005-0000-0000-00001B010000}"/>
    <cellStyle name="Обычный 9 2" xfId="284" xr:uid="{00000000-0005-0000-0000-00001C010000}"/>
    <cellStyle name="Плохой 2" xfId="285" xr:uid="{00000000-0005-0000-0000-00001D010000}"/>
    <cellStyle name="Плохой 3" xfId="286" xr:uid="{00000000-0005-0000-0000-00001E010000}"/>
    <cellStyle name="Пояснение 2" xfId="287" xr:uid="{00000000-0005-0000-0000-00001F010000}"/>
    <cellStyle name="Пояснение 3" xfId="288" xr:uid="{00000000-0005-0000-0000-000020010000}"/>
    <cellStyle name="Примечание 2" xfId="289" xr:uid="{00000000-0005-0000-0000-000021010000}"/>
    <cellStyle name="Примечание 3" xfId="290" xr:uid="{00000000-0005-0000-0000-000022010000}"/>
    <cellStyle name="Процентный" xfId="206" builtinId="5"/>
    <cellStyle name="Процентный 2" xfId="291" xr:uid="{00000000-0005-0000-0000-000024010000}"/>
    <cellStyle name="Процентный 2 10" xfId="292" xr:uid="{00000000-0005-0000-0000-000025010000}"/>
    <cellStyle name="Процентный 2 11" xfId="293" xr:uid="{00000000-0005-0000-0000-000026010000}"/>
    <cellStyle name="Процентный 2 12" xfId="294" xr:uid="{00000000-0005-0000-0000-000027010000}"/>
    <cellStyle name="Процентный 2 13" xfId="295" xr:uid="{00000000-0005-0000-0000-000028010000}"/>
    <cellStyle name="Процентный 2 14" xfId="296" xr:uid="{00000000-0005-0000-0000-000029010000}"/>
    <cellStyle name="Процентный 2 15" xfId="297" xr:uid="{00000000-0005-0000-0000-00002A010000}"/>
    <cellStyle name="Процентный 2 16" xfId="298" xr:uid="{00000000-0005-0000-0000-00002B010000}"/>
    <cellStyle name="Процентный 2 2" xfId="299" xr:uid="{00000000-0005-0000-0000-00002C010000}"/>
    <cellStyle name="Процентный 2 3" xfId="300" xr:uid="{00000000-0005-0000-0000-00002D010000}"/>
    <cellStyle name="Процентный 2 4" xfId="301" xr:uid="{00000000-0005-0000-0000-00002E010000}"/>
    <cellStyle name="Процентный 2 5" xfId="302" xr:uid="{00000000-0005-0000-0000-00002F010000}"/>
    <cellStyle name="Процентный 2 6" xfId="303" xr:uid="{00000000-0005-0000-0000-000030010000}"/>
    <cellStyle name="Процентный 2 7" xfId="304" xr:uid="{00000000-0005-0000-0000-000031010000}"/>
    <cellStyle name="Процентный 2 8" xfId="305" xr:uid="{00000000-0005-0000-0000-000032010000}"/>
    <cellStyle name="Процентный 2 9" xfId="306" xr:uid="{00000000-0005-0000-0000-000033010000}"/>
    <cellStyle name="Процентный 3" xfId="307" xr:uid="{00000000-0005-0000-0000-000034010000}"/>
    <cellStyle name="Процентный 4" xfId="308" xr:uid="{00000000-0005-0000-0000-000035010000}"/>
    <cellStyle name="Процентный 4 2" xfId="309" xr:uid="{00000000-0005-0000-0000-000036010000}"/>
    <cellStyle name="Связанная ячейка 2" xfId="310" xr:uid="{00000000-0005-0000-0000-000037010000}"/>
    <cellStyle name="Связанная ячейка 3" xfId="311" xr:uid="{00000000-0005-0000-0000-000038010000}"/>
    <cellStyle name="Стиль 1" xfId="312" xr:uid="{00000000-0005-0000-0000-000039010000}"/>
    <cellStyle name="Стиль 1 2" xfId="313" xr:uid="{00000000-0005-0000-0000-00003A010000}"/>
    <cellStyle name="Стиль 1 3" xfId="314" xr:uid="{00000000-0005-0000-0000-00003B010000}"/>
    <cellStyle name="Стиль 1 4" xfId="315" xr:uid="{00000000-0005-0000-0000-00003C010000}"/>
    <cellStyle name="Стиль 1 5" xfId="316" xr:uid="{00000000-0005-0000-0000-00003D010000}"/>
    <cellStyle name="Стиль 1 6" xfId="317" xr:uid="{00000000-0005-0000-0000-00003E010000}"/>
    <cellStyle name="Стиль 1 7" xfId="318" xr:uid="{00000000-0005-0000-0000-00003F010000}"/>
    <cellStyle name="Текст предупреждения 2" xfId="319" xr:uid="{00000000-0005-0000-0000-000040010000}"/>
    <cellStyle name="Текст предупреждения 3" xfId="320" xr:uid="{00000000-0005-0000-0000-000041010000}"/>
    <cellStyle name="Тысячи [0]_1.62" xfId="321" xr:uid="{00000000-0005-0000-0000-000042010000}"/>
    <cellStyle name="Тысячи_1.62" xfId="322" xr:uid="{00000000-0005-0000-0000-000043010000}"/>
    <cellStyle name="Финансовый 2" xfId="323" xr:uid="{00000000-0005-0000-0000-000044010000}"/>
    <cellStyle name="Финансовый 2 10" xfId="324" xr:uid="{00000000-0005-0000-0000-000045010000}"/>
    <cellStyle name="Финансовый 2 11" xfId="325" xr:uid="{00000000-0005-0000-0000-000046010000}"/>
    <cellStyle name="Финансовый 2 12" xfId="326" xr:uid="{00000000-0005-0000-0000-000047010000}"/>
    <cellStyle name="Финансовый 2 13" xfId="327" xr:uid="{00000000-0005-0000-0000-000048010000}"/>
    <cellStyle name="Финансовый 2 14" xfId="328" xr:uid="{00000000-0005-0000-0000-000049010000}"/>
    <cellStyle name="Финансовый 2 15" xfId="329" xr:uid="{00000000-0005-0000-0000-00004A010000}"/>
    <cellStyle name="Финансовый 2 16" xfId="330" xr:uid="{00000000-0005-0000-0000-00004B010000}"/>
    <cellStyle name="Финансовый 2 17" xfId="331" xr:uid="{00000000-0005-0000-0000-00004C010000}"/>
    <cellStyle name="Финансовый 2 2" xfId="332" xr:uid="{00000000-0005-0000-0000-00004D010000}"/>
    <cellStyle name="Финансовый 2 3" xfId="333" xr:uid="{00000000-0005-0000-0000-00004E010000}"/>
    <cellStyle name="Финансовый 2 4" xfId="334" xr:uid="{00000000-0005-0000-0000-00004F010000}"/>
    <cellStyle name="Финансовый 2 5" xfId="335" xr:uid="{00000000-0005-0000-0000-000050010000}"/>
    <cellStyle name="Финансовый 2 6" xfId="336" xr:uid="{00000000-0005-0000-0000-000051010000}"/>
    <cellStyle name="Финансовый 2 7" xfId="337" xr:uid="{00000000-0005-0000-0000-000052010000}"/>
    <cellStyle name="Финансовый 2 8" xfId="338" xr:uid="{00000000-0005-0000-0000-000053010000}"/>
    <cellStyle name="Финансовый 2 9" xfId="339" xr:uid="{00000000-0005-0000-0000-000054010000}"/>
    <cellStyle name="Финансовый 3" xfId="340" xr:uid="{00000000-0005-0000-0000-000055010000}"/>
    <cellStyle name="Финансовый 3 2" xfId="341" xr:uid="{00000000-0005-0000-0000-000056010000}"/>
    <cellStyle name="Финансовый 4" xfId="342" xr:uid="{00000000-0005-0000-0000-000057010000}"/>
    <cellStyle name="Финансовый 4 2" xfId="343" xr:uid="{00000000-0005-0000-0000-000058010000}"/>
    <cellStyle name="Финансовый 4 3" xfId="344" xr:uid="{00000000-0005-0000-0000-000059010000}"/>
    <cellStyle name="Финансовый 5" xfId="345" xr:uid="{00000000-0005-0000-0000-00005A010000}"/>
    <cellStyle name="Финансовый 6" xfId="346" xr:uid="{00000000-0005-0000-0000-00005B010000}"/>
    <cellStyle name="Финансовый 7" xfId="347" xr:uid="{00000000-0005-0000-0000-00005C010000}"/>
    <cellStyle name="Хороший 2" xfId="348" xr:uid="{00000000-0005-0000-0000-00005D010000}"/>
    <cellStyle name="Хороший 3" xfId="349" xr:uid="{00000000-0005-0000-0000-00005E010000}"/>
    <cellStyle name="числовой" xfId="350" xr:uid="{00000000-0005-0000-0000-00005F010000}"/>
    <cellStyle name="Ю" xfId="351" xr:uid="{00000000-0005-0000-0000-000060010000}"/>
    <cellStyle name="Ю-FreeSet_10" xfId="352" xr:uid="{00000000-0005-0000-0000-000061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0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33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8.xml"/><Relationship Id="rId40" Type="http://schemas.openxmlformats.org/officeDocument/2006/relationships/externalLink" Target="externalLinks/externalLink31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4" Type="http://schemas.openxmlformats.org/officeDocument/2006/relationships/externalLink" Target="externalLinks/externalLink3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34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9.xml"/><Relationship Id="rId46" Type="http://schemas.openxmlformats.org/officeDocument/2006/relationships/styles" Target="styles.xml"/><Relationship Id="rId20" Type="http://schemas.openxmlformats.org/officeDocument/2006/relationships/externalLink" Target="externalLinks/externalLink11.xml"/><Relationship Id="rId41" Type="http://schemas.openxmlformats.org/officeDocument/2006/relationships/externalLink" Target="externalLinks/externalLink3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1993"/>
      <sheetName val="рік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A2:K327"/>
  <sheetViews>
    <sheetView view="pageBreakPreview" topLeftCell="A55" zoomScale="50" zoomScaleNormal="50" zoomScaleSheetLayoutView="50" workbookViewId="0">
      <selection activeCell="M30" sqref="M30"/>
    </sheetView>
  </sheetViews>
  <sheetFormatPr defaultRowHeight="18.75"/>
  <cols>
    <col min="1" max="1" width="98.5703125" style="27" customWidth="1"/>
    <col min="2" max="2" width="14.85546875" style="28" customWidth="1"/>
    <col min="3" max="7" width="22.42578125" style="28" customWidth="1"/>
    <col min="8" max="8" width="19.85546875" style="28" customWidth="1"/>
    <col min="9" max="9" width="40.140625" style="28" customWidth="1"/>
    <col min="10" max="10" width="9.140625" style="27"/>
    <col min="11" max="11" width="45.42578125" style="27" customWidth="1"/>
    <col min="12" max="16384" width="9.140625" style="27"/>
  </cols>
  <sheetData>
    <row r="2" spans="1:9" ht="39.75" customHeight="1">
      <c r="A2" s="296" t="s">
        <v>89</v>
      </c>
      <c r="B2" s="296"/>
      <c r="C2" s="296"/>
      <c r="D2" s="296"/>
      <c r="E2" s="296"/>
      <c r="F2" s="296"/>
      <c r="G2" s="296"/>
      <c r="H2" s="296"/>
      <c r="I2" s="296"/>
    </row>
    <row r="3" spans="1:9" ht="39.75" customHeight="1">
      <c r="A3" s="296" t="s">
        <v>315</v>
      </c>
      <c r="B3" s="296"/>
      <c r="C3" s="296"/>
      <c r="D3" s="296"/>
      <c r="E3" s="296"/>
      <c r="F3" s="296"/>
      <c r="G3" s="296"/>
      <c r="H3" s="296"/>
      <c r="I3" s="296"/>
    </row>
    <row r="4" spans="1:9" ht="51.75" customHeight="1">
      <c r="C4" s="296" t="s">
        <v>217</v>
      </c>
      <c r="D4" s="296"/>
      <c r="E4" s="296"/>
    </row>
    <row r="5" spans="1:9" ht="29.25" customHeight="1">
      <c r="I5" s="29" t="s">
        <v>170</v>
      </c>
    </row>
    <row r="6" spans="1:9" ht="37.5" customHeight="1">
      <c r="A6" s="299" t="s">
        <v>54</v>
      </c>
      <c r="B6" s="299"/>
      <c r="C6" s="299"/>
      <c r="D6" s="299"/>
      <c r="E6" s="299"/>
      <c r="F6" s="299"/>
      <c r="G6" s="299"/>
      <c r="H6" s="299"/>
      <c r="I6" s="299"/>
    </row>
    <row r="7" spans="1:9" ht="22.5" customHeight="1">
      <c r="A7" s="30"/>
      <c r="B7" s="31"/>
      <c r="C7" s="31"/>
      <c r="D7" s="31"/>
      <c r="E7" s="31"/>
      <c r="F7" s="31"/>
      <c r="G7" s="31"/>
      <c r="H7" s="31" t="s">
        <v>213</v>
      </c>
      <c r="I7" s="31"/>
    </row>
    <row r="8" spans="1:9" ht="55.5" customHeight="1">
      <c r="A8" s="301" t="s">
        <v>101</v>
      </c>
      <c r="B8" s="300" t="s">
        <v>7</v>
      </c>
      <c r="C8" s="300" t="s">
        <v>137</v>
      </c>
      <c r="D8" s="300"/>
      <c r="E8" s="301" t="s">
        <v>218</v>
      </c>
      <c r="F8" s="301"/>
      <c r="G8" s="301"/>
      <c r="H8" s="301"/>
      <c r="I8" s="301"/>
    </row>
    <row r="9" spans="1:9" ht="108" customHeight="1">
      <c r="A9" s="301"/>
      <c r="B9" s="300"/>
      <c r="C9" s="32" t="s">
        <v>214</v>
      </c>
      <c r="D9" s="32" t="s">
        <v>217</v>
      </c>
      <c r="E9" s="32" t="s">
        <v>95</v>
      </c>
      <c r="F9" s="32" t="s">
        <v>91</v>
      </c>
      <c r="G9" s="33" t="s">
        <v>98</v>
      </c>
      <c r="H9" s="33" t="s">
        <v>180</v>
      </c>
      <c r="I9" s="32" t="s">
        <v>97</v>
      </c>
    </row>
    <row r="10" spans="1:9" ht="42.75" customHeight="1">
      <c r="A10" s="34">
        <v>1</v>
      </c>
      <c r="B10" s="32">
        <v>2</v>
      </c>
      <c r="C10" s="34">
        <v>3</v>
      </c>
      <c r="D10" s="32">
        <v>4</v>
      </c>
      <c r="E10" s="34">
        <v>5</v>
      </c>
      <c r="F10" s="32">
        <v>6</v>
      </c>
      <c r="G10" s="34">
        <v>7</v>
      </c>
      <c r="H10" s="32">
        <v>8</v>
      </c>
      <c r="I10" s="34">
        <v>9</v>
      </c>
    </row>
    <row r="11" spans="1:9" s="35" customFormat="1" ht="39.75" customHeight="1">
      <c r="A11" s="302" t="s">
        <v>96</v>
      </c>
      <c r="B11" s="302"/>
      <c r="C11" s="302"/>
      <c r="D11" s="302"/>
      <c r="E11" s="302"/>
      <c r="F11" s="302"/>
      <c r="G11" s="302"/>
      <c r="H11" s="302"/>
      <c r="I11" s="302"/>
    </row>
    <row r="12" spans="1:9" s="35" customFormat="1" ht="54" customHeight="1">
      <c r="A12" s="36" t="s">
        <v>80</v>
      </c>
      <c r="B12" s="37">
        <v>1000</v>
      </c>
      <c r="C12" s="164">
        <v>6464</v>
      </c>
      <c r="D12" s="164">
        <v>7240</v>
      </c>
      <c r="E12" s="164">
        <v>8009</v>
      </c>
      <c r="F12" s="164">
        <v>7240</v>
      </c>
      <c r="G12" s="164">
        <f>F12-E12</f>
        <v>-769</v>
      </c>
      <c r="H12" s="52">
        <f>(F12/E12)*100</f>
        <v>90.398301910350852</v>
      </c>
      <c r="I12" s="38"/>
    </row>
    <row r="13" spans="1:9" s="35" customFormat="1" ht="51" customHeight="1">
      <c r="A13" s="36" t="s">
        <v>76</v>
      </c>
      <c r="B13" s="37">
        <v>1010</v>
      </c>
      <c r="C13" s="164">
        <f>SUM(C14:C21)</f>
        <v>-6520</v>
      </c>
      <c r="D13" s="164">
        <f>SUM(D14:D21)</f>
        <v>-7411</v>
      </c>
      <c r="E13" s="164">
        <f>SUM(E14:E21)</f>
        <v>-7613</v>
      </c>
      <c r="F13" s="164">
        <f>SUM(F14:F21)</f>
        <v>-7411</v>
      </c>
      <c r="G13" s="164">
        <f>F13-E13</f>
        <v>202</v>
      </c>
      <c r="H13" s="52">
        <f t="shared" ref="H13:H74" si="0">(F13/E13)*100</f>
        <v>97.346643898594508</v>
      </c>
      <c r="I13" s="38"/>
    </row>
    <row r="14" spans="1:9" s="35" customFormat="1" ht="45" customHeight="1">
      <c r="A14" s="39" t="s">
        <v>152</v>
      </c>
      <c r="B14" s="22">
        <v>1011</v>
      </c>
      <c r="C14" s="163">
        <v>-360</v>
      </c>
      <c r="D14" s="163">
        <v>-251</v>
      </c>
      <c r="E14" s="163">
        <v>-572</v>
      </c>
      <c r="F14" s="163">
        <v>-251</v>
      </c>
      <c r="G14" s="163">
        <f t="shared" ref="G14:G62" si="1">F14-E14</f>
        <v>321</v>
      </c>
      <c r="H14" s="54">
        <f t="shared" si="0"/>
        <v>43.88111888111888</v>
      </c>
      <c r="I14" s="40"/>
    </row>
    <row r="15" spans="1:9" s="35" customFormat="1" ht="36" customHeight="1">
      <c r="A15" s="39" t="s">
        <v>153</v>
      </c>
      <c r="B15" s="22">
        <v>1012</v>
      </c>
      <c r="C15" s="163">
        <v>-278</v>
      </c>
      <c r="D15" s="163">
        <v>-291</v>
      </c>
      <c r="E15" s="163">
        <v>-304</v>
      </c>
      <c r="F15" s="163">
        <v>-291</v>
      </c>
      <c r="G15" s="163">
        <f t="shared" si="1"/>
        <v>13</v>
      </c>
      <c r="H15" s="54">
        <f t="shared" si="0"/>
        <v>95.723684210526315</v>
      </c>
      <c r="I15" s="40"/>
    </row>
    <row r="16" spans="1:9" s="35" customFormat="1" ht="39" customHeight="1">
      <c r="A16" s="39" t="s">
        <v>154</v>
      </c>
      <c r="B16" s="22">
        <v>1013</v>
      </c>
      <c r="C16" s="163">
        <v>-139</v>
      </c>
      <c r="D16" s="163">
        <v>-161</v>
      </c>
      <c r="E16" s="163">
        <v>-157</v>
      </c>
      <c r="F16" s="163">
        <v>-161</v>
      </c>
      <c r="G16" s="163">
        <f t="shared" si="1"/>
        <v>-4</v>
      </c>
      <c r="H16" s="54">
        <f t="shared" si="0"/>
        <v>102.54777070063695</v>
      </c>
      <c r="I16" s="40"/>
    </row>
    <row r="17" spans="1:11" s="35" customFormat="1" ht="39" customHeight="1">
      <c r="A17" s="39" t="s">
        <v>4</v>
      </c>
      <c r="B17" s="22">
        <v>1014</v>
      </c>
      <c r="C17" s="163">
        <v>-3671</v>
      </c>
      <c r="D17" s="163">
        <v>-4466</v>
      </c>
      <c r="E17" s="163">
        <v>-4337</v>
      </c>
      <c r="F17" s="163">
        <v>-4466</v>
      </c>
      <c r="G17" s="163">
        <f t="shared" si="1"/>
        <v>-129</v>
      </c>
      <c r="H17" s="54">
        <f t="shared" si="0"/>
        <v>102.97440627161632</v>
      </c>
      <c r="I17" s="40"/>
    </row>
    <row r="18" spans="1:11" s="35" customFormat="1" ht="37.5" customHeight="1">
      <c r="A18" s="39" t="s">
        <v>5</v>
      </c>
      <c r="B18" s="22">
        <v>1015</v>
      </c>
      <c r="C18" s="163">
        <v>-781</v>
      </c>
      <c r="D18" s="163">
        <v>-971</v>
      </c>
      <c r="E18" s="163">
        <v>-954</v>
      </c>
      <c r="F18" s="163">
        <v>-971</v>
      </c>
      <c r="G18" s="163">
        <f t="shared" si="1"/>
        <v>-17</v>
      </c>
      <c r="H18" s="54">
        <f t="shared" si="0"/>
        <v>101.78197064989519</v>
      </c>
      <c r="I18" s="40"/>
    </row>
    <row r="19" spans="1:11" ht="71.25" customHeight="1">
      <c r="A19" s="39" t="s">
        <v>155</v>
      </c>
      <c r="B19" s="20">
        <v>1016</v>
      </c>
      <c r="C19" s="163">
        <v>-18</v>
      </c>
      <c r="D19" s="163" t="s">
        <v>117</v>
      </c>
      <c r="E19" s="163" t="s">
        <v>117</v>
      </c>
      <c r="F19" s="163" t="s">
        <v>117</v>
      </c>
      <c r="G19" s="212" t="e">
        <f t="shared" si="1"/>
        <v>#VALUE!</v>
      </c>
      <c r="H19" s="217" t="e">
        <f t="shared" si="0"/>
        <v>#VALUE!</v>
      </c>
      <c r="I19" s="41"/>
    </row>
    <row r="20" spans="1:11" ht="36.75" customHeight="1">
      <c r="A20" s="39" t="s">
        <v>156</v>
      </c>
      <c r="B20" s="20">
        <v>1017</v>
      </c>
      <c r="C20" s="163">
        <v>-364</v>
      </c>
      <c r="D20" s="163">
        <v>-411</v>
      </c>
      <c r="E20" s="163">
        <v>-386</v>
      </c>
      <c r="F20" s="163">
        <v>-411</v>
      </c>
      <c r="G20" s="163">
        <f t="shared" si="1"/>
        <v>-25</v>
      </c>
      <c r="H20" s="54">
        <f t="shared" si="0"/>
        <v>106.47668393782384</v>
      </c>
      <c r="I20" s="41"/>
    </row>
    <row r="21" spans="1:11" s="35" customFormat="1" ht="40.5" customHeight="1">
      <c r="A21" s="39" t="s">
        <v>157</v>
      </c>
      <c r="B21" s="22">
        <v>1018</v>
      </c>
      <c r="C21" s="163">
        <v>-909</v>
      </c>
      <c r="D21" s="163">
        <v>-860</v>
      </c>
      <c r="E21" s="163">
        <v>-903</v>
      </c>
      <c r="F21" s="163">
        <v>-860</v>
      </c>
      <c r="G21" s="163">
        <f t="shared" si="1"/>
        <v>43</v>
      </c>
      <c r="H21" s="54">
        <f t="shared" si="0"/>
        <v>95.238095238095227</v>
      </c>
      <c r="I21" s="40"/>
    </row>
    <row r="22" spans="1:11" s="35" customFormat="1" ht="31.5" customHeight="1">
      <c r="A22" s="36" t="s">
        <v>10</v>
      </c>
      <c r="B22" s="37">
        <v>1020</v>
      </c>
      <c r="C22" s="164">
        <f>SUM(C12,C13)</f>
        <v>-56</v>
      </c>
      <c r="D22" s="164">
        <f>SUM(D12,D13)</f>
        <v>-171</v>
      </c>
      <c r="E22" s="164">
        <f>SUM(E12,E13)</f>
        <v>396</v>
      </c>
      <c r="F22" s="164">
        <f>SUM(F12,F13)</f>
        <v>-171</v>
      </c>
      <c r="G22" s="164">
        <f t="shared" si="1"/>
        <v>-567</v>
      </c>
      <c r="H22" s="52">
        <f t="shared" si="0"/>
        <v>-43.18181818181818</v>
      </c>
      <c r="I22" s="38"/>
    </row>
    <row r="23" spans="1:11" s="35" customFormat="1" ht="37.5" customHeight="1">
      <c r="A23" s="36" t="s">
        <v>86</v>
      </c>
      <c r="B23" s="37">
        <v>1030</v>
      </c>
      <c r="C23" s="164">
        <f>SUM(C24:C41,C43)</f>
        <v>-705</v>
      </c>
      <c r="D23" s="164">
        <f>SUM(D24:D41,D43)</f>
        <v>-993</v>
      </c>
      <c r="E23" s="164">
        <f>SUM(E24:E41,E43)</f>
        <v>-1018</v>
      </c>
      <c r="F23" s="164">
        <f>SUM(F24:F41,F43)</f>
        <v>-993</v>
      </c>
      <c r="G23" s="164">
        <f t="shared" si="1"/>
        <v>25</v>
      </c>
      <c r="H23" s="52">
        <f t="shared" si="0"/>
        <v>97.544204322200386</v>
      </c>
      <c r="I23" s="38"/>
    </row>
    <row r="24" spans="1:11" s="35" customFormat="1" ht="48" customHeight="1">
      <c r="A24" s="39" t="s">
        <v>56</v>
      </c>
      <c r="B24" s="22">
        <v>1031</v>
      </c>
      <c r="C24" s="163">
        <v>-19</v>
      </c>
      <c r="D24" s="163">
        <v>-22</v>
      </c>
      <c r="E24" s="163">
        <v>-14</v>
      </c>
      <c r="F24" s="163">
        <v>-22</v>
      </c>
      <c r="G24" s="163">
        <f t="shared" si="1"/>
        <v>-8</v>
      </c>
      <c r="H24" s="54">
        <f t="shared" si="0"/>
        <v>157.14285714285714</v>
      </c>
      <c r="I24" s="40"/>
      <c r="K24" s="40" t="s">
        <v>307</v>
      </c>
    </row>
    <row r="25" spans="1:11" s="35" customFormat="1" ht="43.5" customHeight="1">
      <c r="A25" s="39" t="s">
        <v>81</v>
      </c>
      <c r="B25" s="22">
        <v>1032</v>
      </c>
      <c r="C25" s="163" t="s">
        <v>117</v>
      </c>
      <c r="D25" s="163" t="s">
        <v>117</v>
      </c>
      <c r="E25" s="163" t="s">
        <v>117</v>
      </c>
      <c r="F25" s="163" t="s">
        <v>117</v>
      </c>
      <c r="G25" s="212" t="e">
        <f t="shared" si="1"/>
        <v>#VALUE!</v>
      </c>
      <c r="H25" s="217" t="e">
        <f t="shared" si="0"/>
        <v>#VALUE!</v>
      </c>
      <c r="I25" s="40"/>
    </row>
    <row r="26" spans="1:11" s="35" customFormat="1" ht="43.5" customHeight="1">
      <c r="A26" s="39" t="s">
        <v>9</v>
      </c>
      <c r="B26" s="22">
        <v>1033</v>
      </c>
      <c r="C26" s="163" t="s">
        <v>117</v>
      </c>
      <c r="D26" s="163" t="s">
        <v>117</v>
      </c>
      <c r="E26" s="163" t="s">
        <v>117</v>
      </c>
      <c r="F26" s="163" t="s">
        <v>117</v>
      </c>
      <c r="G26" s="212" t="e">
        <f t="shared" si="1"/>
        <v>#VALUE!</v>
      </c>
      <c r="H26" s="217" t="e">
        <f t="shared" si="0"/>
        <v>#VALUE!</v>
      </c>
      <c r="I26" s="40"/>
    </row>
    <row r="27" spans="1:11" s="35" customFormat="1" ht="48" customHeight="1">
      <c r="A27" s="39" t="s">
        <v>17</v>
      </c>
      <c r="B27" s="22">
        <v>1034</v>
      </c>
      <c r="C27" s="163" t="s">
        <v>117</v>
      </c>
      <c r="D27" s="163" t="s">
        <v>117</v>
      </c>
      <c r="E27" s="163" t="s">
        <v>117</v>
      </c>
      <c r="F27" s="163" t="s">
        <v>117</v>
      </c>
      <c r="G27" s="212" t="e">
        <f t="shared" si="1"/>
        <v>#VALUE!</v>
      </c>
      <c r="H27" s="217" t="e">
        <f t="shared" si="0"/>
        <v>#VALUE!</v>
      </c>
      <c r="I27" s="40"/>
    </row>
    <row r="28" spans="1:11" s="35" customFormat="1" ht="45" customHeight="1">
      <c r="A28" s="39" t="s">
        <v>18</v>
      </c>
      <c r="B28" s="22">
        <v>1035</v>
      </c>
      <c r="C28" s="163">
        <v>-3</v>
      </c>
      <c r="D28" s="163">
        <v>-3</v>
      </c>
      <c r="E28" s="163">
        <v>-2</v>
      </c>
      <c r="F28" s="163">
        <v>-3</v>
      </c>
      <c r="G28" s="163">
        <f t="shared" si="1"/>
        <v>-1</v>
      </c>
      <c r="H28" s="54">
        <f t="shared" si="0"/>
        <v>150</v>
      </c>
      <c r="I28" s="40"/>
    </row>
    <row r="29" spans="1:11" s="35" customFormat="1" ht="36" customHeight="1">
      <c r="A29" s="39" t="s">
        <v>19</v>
      </c>
      <c r="B29" s="22">
        <v>1036</v>
      </c>
      <c r="C29" s="163">
        <v>-524</v>
      </c>
      <c r="D29" s="163">
        <v>-709</v>
      </c>
      <c r="E29" s="163">
        <v>-793</v>
      </c>
      <c r="F29" s="163">
        <v>-709</v>
      </c>
      <c r="G29" s="163">
        <f t="shared" si="1"/>
        <v>84</v>
      </c>
      <c r="H29" s="54">
        <f t="shared" si="0"/>
        <v>89.407313997477928</v>
      </c>
      <c r="I29" s="40"/>
    </row>
    <row r="30" spans="1:11" s="35" customFormat="1" ht="46.5" customHeight="1">
      <c r="A30" s="39" t="s">
        <v>20</v>
      </c>
      <c r="B30" s="22">
        <v>1037</v>
      </c>
      <c r="C30" s="163">
        <v>-115</v>
      </c>
      <c r="D30" s="163">
        <v>-155</v>
      </c>
      <c r="E30" s="163">
        <v>-174</v>
      </c>
      <c r="F30" s="163">
        <v>-155</v>
      </c>
      <c r="G30" s="163">
        <f t="shared" si="1"/>
        <v>19</v>
      </c>
      <c r="H30" s="54">
        <f t="shared" si="0"/>
        <v>89.080459770114942</v>
      </c>
      <c r="I30" s="40"/>
    </row>
    <row r="31" spans="1:11" s="35" customFormat="1" ht="54.75" customHeight="1">
      <c r="A31" s="39" t="s">
        <v>21</v>
      </c>
      <c r="B31" s="22">
        <v>1038</v>
      </c>
      <c r="C31" s="163">
        <v>-8</v>
      </c>
      <c r="D31" s="163">
        <v>-8</v>
      </c>
      <c r="E31" s="163">
        <v>-8</v>
      </c>
      <c r="F31" s="163">
        <v>-8</v>
      </c>
      <c r="G31" s="163">
        <f t="shared" si="1"/>
        <v>0</v>
      </c>
      <c r="H31" s="54">
        <f t="shared" si="0"/>
        <v>100</v>
      </c>
      <c r="I31" s="40"/>
    </row>
    <row r="32" spans="1:11" ht="54" customHeight="1">
      <c r="A32" s="39" t="s">
        <v>22</v>
      </c>
      <c r="B32" s="22">
        <v>1039</v>
      </c>
      <c r="C32" s="163" t="s">
        <v>117</v>
      </c>
      <c r="D32" s="163" t="s">
        <v>117</v>
      </c>
      <c r="E32" s="163" t="s">
        <v>117</v>
      </c>
      <c r="F32" s="163" t="s">
        <v>117</v>
      </c>
      <c r="G32" s="212" t="e">
        <f t="shared" si="1"/>
        <v>#VALUE!</v>
      </c>
      <c r="H32" s="217" t="e">
        <f t="shared" si="0"/>
        <v>#VALUE!</v>
      </c>
      <c r="I32" s="40"/>
    </row>
    <row r="33" spans="1:11" s="35" customFormat="1" ht="55.5" customHeight="1">
      <c r="A33" s="39" t="s">
        <v>23</v>
      </c>
      <c r="B33" s="22">
        <v>1040</v>
      </c>
      <c r="C33" s="163" t="s">
        <v>117</v>
      </c>
      <c r="D33" s="163" t="s">
        <v>117</v>
      </c>
      <c r="E33" s="163" t="s">
        <v>117</v>
      </c>
      <c r="F33" s="163" t="s">
        <v>117</v>
      </c>
      <c r="G33" s="212" t="e">
        <f t="shared" si="1"/>
        <v>#VALUE!</v>
      </c>
      <c r="H33" s="217" t="e">
        <f t="shared" si="0"/>
        <v>#VALUE!</v>
      </c>
      <c r="I33" s="40"/>
    </row>
    <row r="34" spans="1:11" s="35" customFormat="1" ht="36" customHeight="1">
      <c r="A34" s="39" t="s">
        <v>24</v>
      </c>
      <c r="B34" s="22">
        <v>1041</v>
      </c>
      <c r="C34" s="163" t="s">
        <v>117</v>
      </c>
      <c r="D34" s="163" t="s">
        <v>117</v>
      </c>
      <c r="E34" s="163" t="s">
        <v>117</v>
      </c>
      <c r="F34" s="163" t="s">
        <v>117</v>
      </c>
      <c r="G34" s="212" t="e">
        <f t="shared" si="1"/>
        <v>#VALUE!</v>
      </c>
      <c r="H34" s="217" t="e">
        <f t="shared" si="0"/>
        <v>#VALUE!</v>
      </c>
      <c r="I34" s="40"/>
    </row>
    <row r="35" spans="1:11" s="35" customFormat="1" ht="36" customHeight="1">
      <c r="A35" s="39" t="s">
        <v>25</v>
      </c>
      <c r="B35" s="22">
        <v>1042</v>
      </c>
      <c r="C35" s="163">
        <v>-3</v>
      </c>
      <c r="D35" s="163">
        <v>-9</v>
      </c>
      <c r="E35" s="163">
        <v>-1</v>
      </c>
      <c r="F35" s="163">
        <v>-9</v>
      </c>
      <c r="G35" s="163">
        <f t="shared" si="1"/>
        <v>-8</v>
      </c>
      <c r="H35" s="54">
        <f t="shared" si="0"/>
        <v>900</v>
      </c>
      <c r="I35" s="40"/>
      <c r="K35" s="27" t="s">
        <v>322</v>
      </c>
    </row>
    <row r="36" spans="1:11" s="35" customFormat="1" ht="36" customHeight="1">
      <c r="A36" s="39" t="s">
        <v>40</v>
      </c>
      <c r="B36" s="22">
        <v>1043</v>
      </c>
      <c r="C36" s="163" t="s">
        <v>117</v>
      </c>
      <c r="D36" s="163" t="s">
        <v>117</v>
      </c>
      <c r="E36" s="163" t="s">
        <v>117</v>
      </c>
      <c r="F36" s="163" t="s">
        <v>117</v>
      </c>
      <c r="G36" s="163"/>
      <c r="H36" s="54"/>
      <c r="I36" s="40"/>
    </row>
    <row r="37" spans="1:11" s="35" customFormat="1" ht="36" customHeight="1">
      <c r="A37" s="39" t="s">
        <v>26</v>
      </c>
      <c r="B37" s="22">
        <v>1044</v>
      </c>
      <c r="C37" s="163" t="s">
        <v>117</v>
      </c>
      <c r="D37" s="163">
        <v>-56</v>
      </c>
      <c r="E37" s="163"/>
      <c r="F37" s="163">
        <v>-56</v>
      </c>
      <c r="G37" s="163">
        <f t="shared" ref="G37:G40" si="2">F37-E37</f>
        <v>-56</v>
      </c>
      <c r="H37" s="54"/>
      <c r="I37" s="40"/>
    </row>
    <row r="38" spans="1:11" s="35" customFormat="1" ht="36" customHeight="1">
      <c r="A38" s="39" t="s">
        <v>27</v>
      </c>
      <c r="B38" s="22">
        <v>1045</v>
      </c>
      <c r="C38" s="163" t="s">
        <v>117</v>
      </c>
      <c r="D38" s="163" t="s">
        <v>117</v>
      </c>
      <c r="E38" s="163" t="s">
        <v>117</v>
      </c>
      <c r="F38" s="163" t="s">
        <v>117</v>
      </c>
      <c r="G38" s="163"/>
      <c r="H38" s="54"/>
      <c r="I38" s="40"/>
    </row>
    <row r="39" spans="1:11" s="35" customFormat="1" ht="48" customHeight="1">
      <c r="A39" s="39" t="s">
        <v>28</v>
      </c>
      <c r="B39" s="22">
        <v>1046</v>
      </c>
      <c r="C39" s="163" t="s">
        <v>117</v>
      </c>
      <c r="D39" s="163" t="s">
        <v>117</v>
      </c>
      <c r="E39" s="163" t="s">
        <v>117</v>
      </c>
      <c r="F39" s="163" t="s">
        <v>117</v>
      </c>
      <c r="G39" s="163"/>
      <c r="H39" s="54"/>
      <c r="I39" s="40"/>
    </row>
    <row r="40" spans="1:11" s="35" customFormat="1" ht="40.5" customHeight="1">
      <c r="A40" s="39" t="s">
        <v>29</v>
      </c>
      <c r="B40" s="22">
        <v>1047</v>
      </c>
      <c r="C40" s="163" t="s">
        <v>117</v>
      </c>
      <c r="D40" s="163">
        <v>-2</v>
      </c>
      <c r="E40" s="163"/>
      <c r="F40" s="163">
        <v>-2</v>
      </c>
      <c r="G40" s="163">
        <f t="shared" si="2"/>
        <v>-2</v>
      </c>
      <c r="H40" s="54"/>
      <c r="I40" s="40"/>
    </row>
    <row r="41" spans="1:11" ht="65.25" customHeight="1">
      <c r="A41" s="39" t="s">
        <v>44</v>
      </c>
      <c r="B41" s="22">
        <v>1048</v>
      </c>
      <c r="C41" s="163" t="s">
        <v>117</v>
      </c>
      <c r="D41" s="163" t="s">
        <v>117</v>
      </c>
      <c r="E41" s="163" t="s">
        <v>117</v>
      </c>
      <c r="F41" s="163" t="s">
        <v>117</v>
      </c>
      <c r="G41" s="212" t="e">
        <f t="shared" si="1"/>
        <v>#VALUE!</v>
      </c>
      <c r="H41" s="217" t="e">
        <f t="shared" si="0"/>
        <v>#VALUE!</v>
      </c>
      <c r="I41" s="40"/>
    </row>
    <row r="42" spans="1:11" s="35" customFormat="1" ht="36" customHeight="1">
      <c r="A42" s="39" t="s">
        <v>30</v>
      </c>
      <c r="B42" s="22" t="s">
        <v>178</v>
      </c>
      <c r="C42" s="163" t="s">
        <v>117</v>
      </c>
      <c r="D42" s="163" t="s">
        <v>117</v>
      </c>
      <c r="E42" s="163" t="s">
        <v>117</v>
      </c>
      <c r="F42" s="163" t="s">
        <v>117</v>
      </c>
      <c r="G42" s="212" t="e">
        <f t="shared" si="1"/>
        <v>#VALUE!</v>
      </c>
      <c r="H42" s="217" t="e">
        <f t="shared" si="0"/>
        <v>#VALUE!</v>
      </c>
      <c r="I42" s="40"/>
    </row>
    <row r="43" spans="1:11" s="35" customFormat="1" ht="36" customHeight="1">
      <c r="A43" s="39" t="s">
        <v>59</v>
      </c>
      <c r="B43" s="22">
        <v>1049</v>
      </c>
      <c r="C43" s="163">
        <v>-33</v>
      </c>
      <c r="D43" s="163">
        <v>-29</v>
      </c>
      <c r="E43" s="163">
        <v>-26</v>
      </c>
      <c r="F43" s="163">
        <v>-29</v>
      </c>
      <c r="G43" s="163">
        <f t="shared" si="1"/>
        <v>-3</v>
      </c>
      <c r="H43" s="54">
        <f t="shared" si="0"/>
        <v>111.53846153846155</v>
      </c>
      <c r="I43" s="40"/>
    </row>
    <row r="44" spans="1:11" s="35" customFormat="1" ht="44.25" customHeight="1">
      <c r="A44" s="36" t="s">
        <v>87</v>
      </c>
      <c r="B44" s="21">
        <v>1060</v>
      </c>
      <c r="C44" s="164">
        <f>SUM(C45:C51)</f>
        <v>-12</v>
      </c>
      <c r="D44" s="164">
        <f>SUM(D45:D51)</f>
        <v>0</v>
      </c>
      <c r="E44" s="164">
        <f>SUM(E45:E51)</f>
        <v>-4</v>
      </c>
      <c r="F44" s="164">
        <f>SUM(F45:F51)</f>
        <v>0</v>
      </c>
      <c r="G44" s="164">
        <f t="shared" si="1"/>
        <v>4</v>
      </c>
      <c r="H44" s="55">
        <f t="shared" si="0"/>
        <v>0</v>
      </c>
      <c r="I44" s="21"/>
    </row>
    <row r="45" spans="1:11" s="35" customFormat="1" ht="36" customHeight="1">
      <c r="A45" s="39" t="s">
        <v>77</v>
      </c>
      <c r="B45" s="22">
        <v>1061</v>
      </c>
      <c r="C45" s="163" t="s">
        <v>117</v>
      </c>
      <c r="D45" s="163" t="s">
        <v>117</v>
      </c>
      <c r="E45" s="163" t="s">
        <v>117</v>
      </c>
      <c r="F45" s="163" t="s">
        <v>117</v>
      </c>
      <c r="G45" s="212" t="e">
        <f t="shared" si="1"/>
        <v>#VALUE!</v>
      </c>
      <c r="H45" s="217" t="e">
        <f t="shared" si="0"/>
        <v>#VALUE!</v>
      </c>
      <c r="I45" s="40"/>
    </row>
    <row r="46" spans="1:11" s="35" customFormat="1" ht="36" customHeight="1">
      <c r="A46" s="39" t="s">
        <v>78</v>
      </c>
      <c r="B46" s="22">
        <v>1062</v>
      </c>
      <c r="C46" s="163" t="s">
        <v>117</v>
      </c>
      <c r="D46" s="163" t="s">
        <v>117</v>
      </c>
      <c r="E46" s="163" t="s">
        <v>117</v>
      </c>
      <c r="F46" s="163" t="s">
        <v>117</v>
      </c>
      <c r="G46" s="212" t="e">
        <f t="shared" si="1"/>
        <v>#VALUE!</v>
      </c>
      <c r="H46" s="217" t="e">
        <f t="shared" si="0"/>
        <v>#VALUE!</v>
      </c>
      <c r="I46" s="40"/>
    </row>
    <row r="47" spans="1:11" s="35" customFormat="1" ht="36" customHeight="1">
      <c r="A47" s="39" t="s">
        <v>19</v>
      </c>
      <c r="B47" s="22">
        <v>1063</v>
      </c>
      <c r="C47" s="163" t="s">
        <v>117</v>
      </c>
      <c r="D47" s="163" t="s">
        <v>117</v>
      </c>
      <c r="E47" s="163" t="s">
        <v>117</v>
      </c>
      <c r="F47" s="163" t="s">
        <v>117</v>
      </c>
      <c r="G47" s="212" t="e">
        <f t="shared" si="1"/>
        <v>#VALUE!</v>
      </c>
      <c r="H47" s="217" t="e">
        <f t="shared" si="0"/>
        <v>#VALUE!</v>
      </c>
      <c r="I47" s="40"/>
    </row>
    <row r="48" spans="1:11" s="35" customFormat="1" ht="36" customHeight="1">
      <c r="A48" s="39" t="s">
        <v>20</v>
      </c>
      <c r="B48" s="22">
        <v>1064</v>
      </c>
      <c r="C48" s="163" t="s">
        <v>117</v>
      </c>
      <c r="D48" s="163" t="s">
        <v>117</v>
      </c>
      <c r="E48" s="163" t="s">
        <v>117</v>
      </c>
      <c r="F48" s="163" t="s">
        <v>117</v>
      </c>
      <c r="G48" s="212" t="e">
        <f t="shared" si="1"/>
        <v>#VALUE!</v>
      </c>
      <c r="H48" s="217" t="e">
        <f t="shared" si="0"/>
        <v>#VALUE!</v>
      </c>
      <c r="I48" s="40"/>
    </row>
    <row r="49" spans="1:9" s="35" customFormat="1" ht="36" customHeight="1">
      <c r="A49" s="39" t="s">
        <v>39</v>
      </c>
      <c r="B49" s="22">
        <v>1065</v>
      </c>
      <c r="C49" s="163" t="s">
        <v>117</v>
      </c>
      <c r="D49" s="163" t="s">
        <v>117</v>
      </c>
      <c r="E49" s="163" t="s">
        <v>117</v>
      </c>
      <c r="F49" s="163" t="s">
        <v>117</v>
      </c>
      <c r="G49" s="212" t="e">
        <f t="shared" si="1"/>
        <v>#VALUE!</v>
      </c>
      <c r="H49" s="217" t="e">
        <f t="shared" si="0"/>
        <v>#VALUE!</v>
      </c>
      <c r="I49" s="40"/>
    </row>
    <row r="50" spans="1:9" s="35" customFormat="1" ht="36" customHeight="1">
      <c r="A50" s="39" t="s">
        <v>47</v>
      </c>
      <c r="B50" s="22">
        <v>1066</v>
      </c>
      <c r="C50" s="163">
        <v>-12</v>
      </c>
      <c r="D50" s="163" t="s">
        <v>117</v>
      </c>
      <c r="E50" s="163">
        <v>-4</v>
      </c>
      <c r="F50" s="163"/>
      <c r="G50" s="163">
        <f t="shared" ref="G50" si="3">F50-E50</f>
        <v>4</v>
      </c>
      <c r="H50" s="54">
        <f t="shared" ref="H50" si="4">(F50/E50)*100</f>
        <v>0</v>
      </c>
      <c r="I50" s="40"/>
    </row>
    <row r="51" spans="1:9" s="35" customFormat="1" ht="36" customHeight="1">
      <c r="A51" s="39" t="s">
        <v>67</v>
      </c>
      <c r="B51" s="22">
        <v>1067</v>
      </c>
      <c r="C51" s="163" t="s">
        <v>117</v>
      </c>
      <c r="D51" s="163" t="s">
        <v>117</v>
      </c>
      <c r="E51" s="163" t="s">
        <v>117</v>
      </c>
      <c r="F51" s="163" t="s">
        <v>117</v>
      </c>
      <c r="G51" s="212" t="e">
        <f t="shared" si="1"/>
        <v>#VALUE!</v>
      </c>
      <c r="H51" s="217" t="e">
        <f t="shared" si="0"/>
        <v>#VALUE!</v>
      </c>
      <c r="I51" s="40"/>
    </row>
    <row r="52" spans="1:9" s="35" customFormat="1" ht="44.25" customHeight="1">
      <c r="A52" s="42" t="s">
        <v>123</v>
      </c>
      <c r="B52" s="21">
        <v>1070</v>
      </c>
      <c r="C52" s="164">
        <f>SUM(C53:C55)</f>
        <v>62</v>
      </c>
      <c r="D52" s="164">
        <f>SUM(D53:D55)</f>
        <v>116</v>
      </c>
      <c r="E52" s="164">
        <f>SUM(E53:E55)</f>
        <v>243</v>
      </c>
      <c r="F52" s="164">
        <f>SUM(F53:F55)</f>
        <v>116</v>
      </c>
      <c r="G52" s="164">
        <f>F52-E52</f>
        <v>-127</v>
      </c>
      <c r="H52" s="55">
        <f t="shared" si="0"/>
        <v>47.736625514403293</v>
      </c>
      <c r="I52" s="42"/>
    </row>
    <row r="53" spans="1:9" s="35" customFormat="1" ht="36" customHeight="1">
      <c r="A53" s="39" t="s">
        <v>84</v>
      </c>
      <c r="B53" s="22">
        <v>1071</v>
      </c>
      <c r="C53" s="163">
        <v>0</v>
      </c>
      <c r="D53" s="163">
        <v>0</v>
      </c>
      <c r="E53" s="163">
        <v>0</v>
      </c>
      <c r="F53" s="163">
        <v>0</v>
      </c>
      <c r="G53" s="163">
        <f t="shared" si="1"/>
        <v>0</v>
      </c>
      <c r="H53" s="217" t="e">
        <f t="shared" si="0"/>
        <v>#DIV/0!</v>
      </c>
      <c r="I53" s="40"/>
    </row>
    <row r="54" spans="1:9" s="35" customFormat="1" ht="36" customHeight="1">
      <c r="A54" s="39" t="s">
        <v>131</v>
      </c>
      <c r="B54" s="22">
        <v>1072</v>
      </c>
      <c r="C54" s="163">
        <v>0</v>
      </c>
      <c r="D54" s="163">
        <v>0</v>
      </c>
      <c r="E54" s="163">
        <v>0</v>
      </c>
      <c r="F54" s="163">
        <v>0</v>
      </c>
      <c r="G54" s="163">
        <f t="shared" si="1"/>
        <v>0</v>
      </c>
      <c r="H54" s="217" t="e">
        <f t="shared" si="0"/>
        <v>#DIV/0!</v>
      </c>
      <c r="I54" s="40"/>
    </row>
    <row r="55" spans="1:9" s="35" customFormat="1" ht="36" customHeight="1">
      <c r="A55" s="39" t="s">
        <v>124</v>
      </c>
      <c r="B55" s="22">
        <v>1073</v>
      </c>
      <c r="C55" s="163">
        <v>62</v>
      </c>
      <c r="D55" s="163">
        <v>116</v>
      </c>
      <c r="E55" s="163">
        <v>243</v>
      </c>
      <c r="F55" s="163">
        <v>116</v>
      </c>
      <c r="G55" s="163">
        <f t="shared" si="1"/>
        <v>-127</v>
      </c>
      <c r="H55" s="54">
        <f t="shared" si="0"/>
        <v>47.736625514403293</v>
      </c>
      <c r="I55" s="40"/>
    </row>
    <row r="56" spans="1:9" s="35" customFormat="1" ht="44.25" customHeight="1">
      <c r="A56" s="42" t="s">
        <v>48</v>
      </c>
      <c r="B56" s="21">
        <v>1080</v>
      </c>
      <c r="C56" s="164">
        <f>SUM(C57:C62)</f>
        <v>-59</v>
      </c>
      <c r="D56" s="164">
        <f>SUM(D57:D62)</f>
        <v>-70</v>
      </c>
      <c r="E56" s="164">
        <f>SUM(E57:E62)</f>
        <v>-26</v>
      </c>
      <c r="F56" s="164">
        <f>SUM(F57:F62)</f>
        <v>-70</v>
      </c>
      <c r="G56" s="164">
        <f t="shared" si="1"/>
        <v>-44</v>
      </c>
      <c r="H56" s="55">
        <f t="shared" si="0"/>
        <v>269.23076923076923</v>
      </c>
      <c r="I56" s="42"/>
    </row>
    <row r="57" spans="1:9" s="35" customFormat="1" ht="36" customHeight="1">
      <c r="A57" s="39" t="s">
        <v>84</v>
      </c>
      <c r="B57" s="22">
        <v>1081</v>
      </c>
      <c r="C57" s="163">
        <v>0</v>
      </c>
      <c r="D57" s="163">
        <v>0</v>
      </c>
      <c r="E57" s="163">
        <v>0</v>
      </c>
      <c r="F57" s="163">
        <v>0</v>
      </c>
      <c r="G57" s="212">
        <f t="shared" si="1"/>
        <v>0</v>
      </c>
      <c r="H57" s="217" t="e">
        <f t="shared" si="0"/>
        <v>#DIV/0!</v>
      </c>
      <c r="I57" s="40"/>
    </row>
    <row r="58" spans="1:9" s="35" customFormat="1" ht="36" customHeight="1">
      <c r="A58" s="39" t="s">
        <v>150</v>
      </c>
      <c r="B58" s="22">
        <v>1082</v>
      </c>
      <c r="C58" s="163">
        <v>0</v>
      </c>
      <c r="D58" s="163">
        <v>0</v>
      </c>
      <c r="E58" s="163">
        <v>0</v>
      </c>
      <c r="F58" s="163">
        <v>0</v>
      </c>
      <c r="G58" s="212">
        <f t="shared" si="1"/>
        <v>0</v>
      </c>
      <c r="H58" s="217" t="e">
        <f t="shared" si="0"/>
        <v>#DIV/0!</v>
      </c>
      <c r="I58" s="40"/>
    </row>
    <row r="59" spans="1:9" s="35" customFormat="1" ht="36" customHeight="1">
      <c r="A59" s="39" t="s">
        <v>43</v>
      </c>
      <c r="B59" s="22">
        <v>1083</v>
      </c>
      <c r="C59" s="163" t="s">
        <v>117</v>
      </c>
      <c r="D59" s="163" t="s">
        <v>117</v>
      </c>
      <c r="E59" s="163" t="s">
        <v>117</v>
      </c>
      <c r="F59" s="163" t="s">
        <v>117</v>
      </c>
      <c r="G59" s="212" t="e">
        <f t="shared" si="1"/>
        <v>#VALUE!</v>
      </c>
      <c r="H59" s="217" t="e">
        <f t="shared" si="0"/>
        <v>#VALUE!</v>
      </c>
      <c r="I59" s="40"/>
    </row>
    <row r="60" spans="1:9" s="35" customFormat="1" ht="36" customHeight="1">
      <c r="A60" s="39" t="s">
        <v>31</v>
      </c>
      <c r="B60" s="22">
        <v>1084</v>
      </c>
      <c r="C60" s="163" t="s">
        <v>117</v>
      </c>
      <c r="D60" s="163" t="s">
        <v>117</v>
      </c>
      <c r="E60" s="163" t="s">
        <v>117</v>
      </c>
      <c r="F60" s="163" t="s">
        <v>117</v>
      </c>
      <c r="G60" s="212" t="e">
        <f t="shared" si="1"/>
        <v>#VALUE!</v>
      </c>
      <c r="H60" s="217" t="e">
        <f t="shared" si="0"/>
        <v>#VALUE!</v>
      </c>
      <c r="I60" s="40"/>
    </row>
    <row r="61" spans="1:9" s="35" customFormat="1" ht="36" customHeight="1">
      <c r="A61" s="39" t="s">
        <v>38</v>
      </c>
      <c r="B61" s="22">
        <v>1085</v>
      </c>
      <c r="C61" s="163" t="s">
        <v>117</v>
      </c>
      <c r="D61" s="163" t="s">
        <v>117</v>
      </c>
      <c r="E61" s="163" t="s">
        <v>117</v>
      </c>
      <c r="F61" s="163" t="s">
        <v>117</v>
      </c>
      <c r="G61" s="212" t="e">
        <f t="shared" si="1"/>
        <v>#VALUE!</v>
      </c>
      <c r="H61" s="217" t="e">
        <f t="shared" si="0"/>
        <v>#VALUE!</v>
      </c>
      <c r="I61" s="40"/>
    </row>
    <row r="62" spans="1:9" s="35" customFormat="1" ht="36" customHeight="1">
      <c r="A62" s="39" t="s">
        <v>93</v>
      </c>
      <c r="B62" s="22">
        <v>1086</v>
      </c>
      <c r="C62" s="163">
        <v>-59</v>
      </c>
      <c r="D62" s="163">
        <v>-70</v>
      </c>
      <c r="E62" s="163">
        <v>-26</v>
      </c>
      <c r="F62" s="163">
        <v>-70</v>
      </c>
      <c r="G62" s="163">
        <f t="shared" si="1"/>
        <v>-44</v>
      </c>
      <c r="H62" s="54">
        <f t="shared" si="0"/>
        <v>269.23076923076923</v>
      </c>
      <c r="I62" s="40"/>
    </row>
    <row r="63" spans="1:9" s="35" customFormat="1" ht="44.25" customHeight="1">
      <c r="A63" s="42" t="s">
        <v>3</v>
      </c>
      <c r="B63" s="21">
        <v>1100</v>
      </c>
      <c r="C63" s="210">
        <f>SUM(C22,C23,C44,C52,C56)</f>
        <v>-770</v>
      </c>
      <c r="D63" s="210">
        <f>SUM(D22,D23,D44,D52,D56)</f>
        <v>-1118</v>
      </c>
      <c r="E63" s="210">
        <f>SUM(E22,E23,E44,E52,E56)</f>
        <v>-409</v>
      </c>
      <c r="F63" s="210">
        <f>SUM(F22,F23,F44,F52,F56)</f>
        <v>-1118</v>
      </c>
      <c r="G63" s="210">
        <f t="shared" ref="G63:G81" si="5">F63-E63</f>
        <v>-709</v>
      </c>
      <c r="H63" s="55">
        <f t="shared" si="0"/>
        <v>273.34963325183372</v>
      </c>
      <c r="I63" s="42"/>
    </row>
    <row r="64" spans="1:9" s="35" customFormat="1" ht="36" customHeight="1">
      <c r="A64" s="39" t="s">
        <v>57</v>
      </c>
      <c r="B64" s="22">
        <v>1110</v>
      </c>
      <c r="C64" s="163"/>
      <c r="D64" s="163"/>
      <c r="E64" s="163"/>
      <c r="F64" s="163"/>
      <c r="G64" s="212">
        <f t="shared" si="5"/>
        <v>0</v>
      </c>
      <c r="H64" s="217" t="e">
        <f t="shared" si="0"/>
        <v>#DIV/0!</v>
      </c>
      <c r="I64" s="40"/>
    </row>
    <row r="65" spans="1:9" s="35" customFormat="1" ht="36" customHeight="1">
      <c r="A65" s="39" t="s">
        <v>61</v>
      </c>
      <c r="B65" s="22">
        <v>1120</v>
      </c>
      <c r="C65" s="163" t="s">
        <v>117</v>
      </c>
      <c r="D65" s="163" t="s">
        <v>117</v>
      </c>
      <c r="E65" s="163" t="s">
        <v>117</v>
      </c>
      <c r="F65" s="163" t="s">
        <v>117</v>
      </c>
      <c r="G65" s="212" t="e">
        <f>F65-E65</f>
        <v>#VALUE!</v>
      </c>
      <c r="H65" s="217" t="e">
        <f t="shared" si="0"/>
        <v>#VALUE!</v>
      </c>
      <c r="I65" s="40"/>
    </row>
    <row r="66" spans="1:9" s="35" customFormat="1" ht="44.25" customHeight="1">
      <c r="A66" s="42" t="s">
        <v>58</v>
      </c>
      <c r="B66" s="21">
        <v>1130</v>
      </c>
      <c r="C66" s="210"/>
      <c r="D66" s="210"/>
      <c r="E66" s="210"/>
      <c r="F66" s="210"/>
      <c r="G66" s="218">
        <f t="shared" si="5"/>
        <v>0</v>
      </c>
      <c r="H66" s="219" t="e">
        <f t="shared" si="0"/>
        <v>#DIV/0!</v>
      </c>
      <c r="I66" s="42"/>
    </row>
    <row r="67" spans="1:9" s="35" customFormat="1" ht="44.25" customHeight="1">
      <c r="A67" s="42" t="s">
        <v>60</v>
      </c>
      <c r="B67" s="21">
        <v>1140</v>
      </c>
      <c r="C67" s="163" t="s">
        <v>117</v>
      </c>
      <c r="D67" s="163" t="s">
        <v>117</v>
      </c>
      <c r="E67" s="163" t="s">
        <v>117</v>
      </c>
      <c r="F67" s="163" t="s">
        <v>117</v>
      </c>
      <c r="G67" s="218" t="e">
        <f t="shared" si="5"/>
        <v>#VALUE!</v>
      </c>
      <c r="H67" s="219" t="e">
        <f t="shared" si="0"/>
        <v>#VALUE!</v>
      </c>
      <c r="I67" s="42"/>
    </row>
    <row r="68" spans="1:9" s="35" customFormat="1" ht="44.25" customHeight="1">
      <c r="A68" s="42" t="s">
        <v>125</v>
      </c>
      <c r="B68" s="21">
        <v>1150</v>
      </c>
      <c r="C68" s="210">
        <f>SUM(C69:C70)</f>
        <v>776</v>
      </c>
      <c r="D68" s="210">
        <f>SUM(D69:D70)</f>
        <v>1120</v>
      </c>
      <c r="E68" s="210">
        <f>SUM(E69:E70)</f>
        <v>414</v>
      </c>
      <c r="F68" s="210">
        <f>SUM(F69:F70)</f>
        <v>1120</v>
      </c>
      <c r="G68" s="210">
        <f t="shared" si="5"/>
        <v>706</v>
      </c>
      <c r="H68" s="55">
        <f t="shared" si="0"/>
        <v>270.53140096618358</v>
      </c>
      <c r="I68" s="42"/>
    </row>
    <row r="69" spans="1:9" s="35" customFormat="1" ht="36" customHeight="1">
      <c r="A69" s="39" t="s">
        <v>84</v>
      </c>
      <c r="B69" s="22">
        <v>1151</v>
      </c>
      <c r="C69" s="163"/>
      <c r="D69" s="163"/>
      <c r="E69" s="163"/>
      <c r="F69" s="163"/>
      <c r="G69" s="163"/>
      <c r="H69" s="217" t="e">
        <f t="shared" si="0"/>
        <v>#DIV/0!</v>
      </c>
      <c r="I69" s="40"/>
    </row>
    <row r="70" spans="1:9" s="35" customFormat="1" ht="52.5" customHeight="1">
      <c r="A70" s="39" t="s">
        <v>321</v>
      </c>
      <c r="B70" s="22">
        <v>1152</v>
      </c>
      <c r="C70" s="163">
        <v>776</v>
      </c>
      <c r="D70" s="163">
        <v>1120</v>
      </c>
      <c r="E70" s="163">
        <v>414</v>
      </c>
      <c r="F70" s="163">
        <v>1120</v>
      </c>
      <c r="G70" s="163">
        <f t="shared" si="5"/>
        <v>706</v>
      </c>
      <c r="H70" s="54">
        <f t="shared" si="0"/>
        <v>270.53140096618358</v>
      </c>
      <c r="I70" s="40"/>
    </row>
    <row r="71" spans="1:9" s="35" customFormat="1" ht="38.25" customHeight="1">
      <c r="A71" s="42" t="s">
        <v>126</v>
      </c>
      <c r="B71" s="21">
        <v>1160</v>
      </c>
      <c r="C71" s="210">
        <f>SUM(C72:C73)</f>
        <v>0</v>
      </c>
      <c r="D71" s="210">
        <f>SUM(D72:D73)</f>
        <v>0</v>
      </c>
      <c r="E71" s="210">
        <f>SUM(E72:E73)</f>
        <v>0</v>
      </c>
      <c r="F71" s="210">
        <f>SUM(F72:F73)</f>
        <v>0</v>
      </c>
      <c r="G71" s="218">
        <f t="shared" si="5"/>
        <v>0</v>
      </c>
      <c r="H71" s="220" t="e">
        <f t="shared" si="0"/>
        <v>#DIV/0!</v>
      </c>
      <c r="I71" s="42"/>
    </row>
    <row r="72" spans="1:9" s="35" customFormat="1" ht="37.5" customHeight="1">
      <c r="A72" s="39" t="s">
        <v>84</v>
      </c>
      <c r="B72" s="22">
        <v>1161</v>
      </c>
      <c r="C72" s="163" t="s">
        <v>117</v>
      </c>
      <c r="D72" s="163" t="s">
        <v>117</v>
      </c>
      <c r="E72" s="163" t="s">
        <v>117</v>
      </c>
      <c r="F72" s="163" t="s">
        <v>117</v>
      </c>
      <c r="G72" s="212"/>
      <c r="H72" s="217" t="e">
        <f t="shared" si="0"/>
        <v>#VALUE!</v>
      </c>
      <c r="I72" s="40"/>
    </row>
    <row r="73" spans="1:9" s="35" customFormat="1" ht="39" customHeight="1">
      <c r="A73" s="39" t="s">
        <v>66</v>
      </c>
      <c r="B73" s="22">
        <v>1162</v>
      </c>
      <c r="C73" s="163" t="s">
        <v>117</v>
      </c>
      <c r="D73" s="163" t="s">
        <v>117</v>
      </c>
      <c r="E73" s="163" t="s">
        <v>117</v>
      </c>
      <c r="F73" s="163" t="s">
        <v>117</v>
      </c>
      <c r="G73" s="212" t="e">
        <f t="shared" si="5"/>
        <v>#VALUE!</v>
      </c>
      <c r="H73" s="217" t="e">
        <f t="shared" si="0"/>
        <v>#VALUE!</v>
      </c>
      <c r="I73" s="40"/>
    </row>
    <row r="74" spans="1:9" s="35" customFormat="1" ht="36" customHeight="1">
      <c r="A74" s="36" t="s">
        <v>53</v>
      </c>
      <c r="B74" s="37">
        <v>1170</v>
      </c>
      <c r="C74" s="164">
        <f>SUM(C63,C64,C65,C66,C67,C68,C71)</f>
        <v>6</v>
      </c>
      <c r="D74" s="164">
        <f>SUM(D63,D64,D65,D66,D67,D68,D71)</f>
        <v>2</v>
      </c>
      <c r="E74" s="164">
        <f>SUM(E63,E64,E65,E66,E67,E68,E71)</f>
        <v>5</v>
      </c>
      <c r="F74" s="164">
        <f>SUM(F63,F64,F65,F66,F67,F68,F71)</f>
        <v>2</v>
      </c>
      <c r="G74" s="164">
        <f t="shared" si="5"/>
        <v>-3</v>
      </c>
      <c r="H74" s="52">
        <f t="shared" si="0"/>
        <v>40</v>
      </c>
      <c r="I74" s="38"/>
    </row>
    <row r="75" spans="1:9" s="35" customFormat="1" ht="39" customHeight="1">
      <c r="A75" s="39" t="s">
        <v>118</v>
      </c>
      <c r="B75" s="22">
        <v>1180</v>
      </c>
      <c r="C75" s="163"/>
      <c r="D75" s="163" t="s">
        <v>117</v>
      </c>
      <c r="E75" s="163" t="s">
        <v>117</v>
      </c>
      <c r="F75" s="163" t="s">
        <v>117</v>
      </c>
      <c r="G75" s="212" t="e">
        <f t="shared" si="5"/>
        <v>#VALUE!</v>
      </c>
      <c r="H75" s="217" t="e">
        <f t="shared" ref="H75:H99" si="6">(F75/E75)*100</f>
        <v>#VALUE!</v>
      </c>
      <c r="I75" s="40"/>
    </row>
    <row r="76" spans="1:9" s="35" customFormat="1" ht="39" customHeight="1">
      <c r="A76" s="39" t="s">
        <v>119</v>
      </c>
      <c r="B76" s="22">
        <v>1181</v>
      </c>
      <c r="C76" s="163"/>
      <c r="D76" s="163"/>
      <c r="E76" s="163"/>
      <c r="F76" s="163"/>
      <c r="G76" s="212"/>
      <c r="H76" s="217" t="e">
        <f t="shared" si="6"/>
        <v>#DIV/0!</v>
      </c>
      <c r="I76" s="40"/>
    </row>
    <row r="77" spans="1:9" s="35" customFormat="1" ht="39" customHeight="1">
      <c r="A77" s="39" t="s">
        <v>120</v>
      </c>
      <c r="B77" s="22">
        <v>1190</v>
      </c>
      <c r="C77" s="163"/>
      <c r="D77" s="163"/>
      <c r="E77" s="163"/>
      <c r="F77" s="163"/>
      <c r="G77" s="212"/>
      <c r="H77" s="217" t="e">
        <f t="shared" si="6"/>
        <v>#DIV/0!</v>
      </c>
      <c r="I77" s="40"/>
    </row>
    <row r="78" spans="1:9" s="35" customFormat="1" ht="39" customHeight="1">
      <c r="A78" s="39" t="s">
        <v>121</v>
      </c>
      <c r="B78" s="22">
        <v>1191</v>
      </c>
      <c r="C78" s="163" t="s">
        <v>117</v>
      </c>
      <c r="D78" s="163" t="s">
        <v>117</v>
      </c>
      <c r="E78" s="163" t="s">
        <v>117</v>
      </c>
      <c r="F78" s="163" t="s">
        <v>117</v>
      </c>
      <c r="G78" s="212" t="e">
        <f t="shared" si="5"/>
        <v>#VALUE!</v>
      </c>
      <c r="H78" s="217" t="e">
        <f t="shared" si="6"/>
        <v>#VALUE!</v>
      </c>
      <c r="I78" s="40"/>
    </row>
    <row r="79" spans="1:9" s="35" customFormat="1" ht="38.25" customHeight="1">
      <c r="A79" s="42" t="s">
        <v>130</v>
      </c>
      <c r="B79" s="21">
        <v>1200</v>
      </c>
      <c r="C79" s="210">
        <f>SUM(C74,C75,C76,C77,C78)</f>
        <v>6</v>
      </c>
      <c r="D79" s="210">
        <f>SUM(D74,D75,D76,D77,D78)</f>
        <v>2</v>
      </c>
      <c r="E79" s="210">
        <f>SUM(E74,E75,E76,E77,E78)</f>
        <v>5</v>
      </c>
      <c r="F79" s="210">
        <f>SUM(F74,F75,F76,F77,F78)</f>
        <v>2</v>
      </c>
      <c r="G79" s="210">
        <f t="shared" si="5"/>
        <v>-3</v>
      </c>
      <c r="H79" s="55">
        <f t="shared" si="6"/>
        <v>40</v>
      </c>
      <c r="I79" s="42"/>
    </row>
    <row r="80" spans="1:9" s="35" customFormat="1" ht="39" customHeight="1">
      <c r="A80" s="39" t="s">
        <v>11</v>
      </c>
      <c r="B80" s="22">
        <v>1201</v>
      </c>
      <c r="C80" s="163">
        <v>6</v>
      </c>
      <c r="D80" s="163">
        <v>2</v>
      </c>
      <c r="E80" s="163">
        <v>5</v>
      </c>
      <c r="F80" s="163">
        <v>2</v>
      </c>
      <c r="G80" s="163">
        <f t="shared" si="5"/>
        <v>-3</v>
      </c>
      <c r="H80" s="54">
        <f t="shared" si="6"/>
        <v>40</v>
      </c>
      <c r="I80" s="40"/>
    </row>
    <row r="81" spans="1:9" s="35" customFormat="1" ht="39" customHeight="1">
      <c r="A81" s="39" t="s">
        <v>12</v>
      </c>
      <c r="B81" s="22">
        <v>1202</v>
      </c>
      <c r="C81" s="163" t="s">
        <v>117</v>
      </c>
      <c r="D81" s="163" t="s">
        <v>117</v>
      </c>
      <c r="E81" s="163" t="s">
        <v>117</v>
      </c>
      <c r="F81" s="163" t="s">
        <v>117</v>
      </c>
      <c r="G81" s="212" t="e">
        <f t="shared" si="5"/>
        <v>#VALUE!</v>
      </c>
      <c r="H81" s="217" t="e">
        <f t="shared" si="6"/>
        <v>#VALUE!</v>
      </c>
      <c r="I81" s="40"/>
    </row>
    <row r="82" spans="1:9" s="35" customFormat="1" ht="38.25" customHeight="1">
      <c r="A82" s="42" t="s">
        <v>8</v>
      </c>
      <c r="B82" s="21">
        <v>1210</v>
      </c>
      <c r="C82" s="164">
        <f>SUM(C12,C52,C64,C66,C68,C76,C77)</f>
        <v>7302</v>
      </c>
      <c r="D82" s="164">
        <f>SUM(D12,D52,D64,D66,D68,D76,D77)</f>
        <v>8476</v>
      </c>
      <c r="E82" s="164">
        <f>SUM(E12,E52,E64,E66,E68,E76,E77)</f>
        <v>8666</v>
      </c>
      <c r="F82" s="164">
        <f>SUM(F12,F52,F64,F66,F68,F76,F77)</f>
        <v>8476</v>
      </c>
      <c r="G82" s="164">
        <f>F82-E82</f>
        <v>-190</v>
      </c>
      <c r="H82" s="55">
        <f t="shared" si="6"/>
        <v>97.807523655665818</v>
      </c>
      <c r="I82" s="42"/>
    </row>
    <row r="83" spans="1:9" s="35" customFormat="1" ht="39.75" customHeight="1">
      <c r="A83" s="42" t="s">
        <v>64</v>
      </c>
      <c r="B83" s="21">
        <v>1220</v>
      </c>
      <c r="C83" s="210">
        <f>SUM(C13,C23,C44,C56,C65,C67,C71,C75,C78)</f>
        <v>-7296</v>
      </c>
      <c r="D83" s="210">
        <f>SUM(D13,D23,D44,D56,D65,D67,D71,D75,D78)</f>
        <v>-8474</v>
      </c>
      <c r="E83" s="210">
        <f>SUM(E13,E23,E44,E56,E65,E67,E71,E75,E78)</f>
        <v>-8661</v>
      </c>
      <c r="F83" s="210">
        <f>SUM(F13,F23,F44,F56,F65,F67,F71,F75,F78)</f>
        <v>-8474</v>
      </c>
      <c r="G83" s="210">
        <f>F83-E83</f>
        <v>187</v>
      </c>
      <c r="H83" s="55">
        <f t="shared" si="6"/>
        <v>97.840895970442205</v>
      </c>
      <c r="I83" s="42"/>
    </row>
    <row r="84" spans="1:9" s="35" customFormat="1" ht="39" customHeight="1">
      <c r="A84" s="39" t="s">
        <v>94</v>
      </c>
      <c r="B84" s="22">
        <v>1230</v>
      </c>
      <c r="C84" s="163"/>
      <c r="D84" s="163"/>
      <c r="E84" s="163"/>
      <c r="F84" s="163"/>
      <c r="G84" s="163">
        <f>F84-E84</f>
        <v>0</v>
      </c>
      <c r="H84" s="217" t="e">
        <f t="shared" si="6"/>
        <v>#DIV/0!</v>
      </c>
      <c r="I84" s="40"/>
    </row>
    <row r="85" spans="1:9" s="35" customFormat="1" ht="36.75" customHeight="1">
      <c r="A85" s="42" t="s">
        <v>75</v>
      </c>
      <c r="B85" s="42"/>
      <c r="C85" s="210"/>
      <c r="D85" s="210"/>
      <c r="E85" s="210"/>
      <c r="F85" s="210"/>
      <c r="G85" s="210"/>
      <c r="H85" s="51"/>
      <c r="I85" s="42"/>
    </row>
    <row r="86" spans="1:9" s="35" customFormat="1" ht="39" customHeight="1">
      <c r="A86" s="39" t="s">
        <v>100</v>
      </c>
      <c r="B86" s="22">
        <v>1300</v>
      </c>
      <c r="C86" s="163">
        <f>C63</f>
        <v>-770</v>
      </c>
      <c r="D86" s="163">
        <f>D63</f>
        <v>-1118</v>
      </c>
      <c r="E86" s="163">
        <f>E63</f>
        <v>-409</v>
      </c>
      <c r="F86" s="163">
        <f>F63</f>
        <v>-1118</v>
      </c>
      <c r="G86" s="163">
        <f t="shared" ref="G86:G92" si="7">F86-E86</f>
        <v>-709</v>
      </c>
      <c r="H86" s="54">
        <f t="shared" si="6"/>
        <v>273.34963325183372</v>
      </c>
      <c r="I86" s="40"/>
    </row>
    <row r="87" spans="1:9" s="35" customFormat="1" ht="39" customHeight="1">
      <c r="A87" s="39" t="s">
        <v>132</v>
      </c>
      <c r="B87" s="22">
        <v>1301</v>
      </c>
      <c r="C87" s="163">
        <f>C97</f>
        <v>372</v>
      </c>
      <c r="D87" s="163">
        <f>D97</f>
        <v>419</v>
      </c>
      <c r="E87" s="163">
        <f>E97</f>
        <v>394</v>
      </c>
      <c r="F87" s="163">
        <f>F97</f>
        <v>419</v>
      </c>
      <c r="G87" s="163">
        <f t="shared" si="7"/>
        <v>25</v>
      </c>
      <c r="H87" s="54">
        <f t="shared" si="6"/>
        <v>106.34517766497463</v>
      </c>
      <c r="I87" s="40"/>
    </row>
    <row r="88" spans="1:9" s="35" customFormat="1" ht="39" customHeight="1">
      <c r="A88" s="39" t="s">
        <v>133</v>
      </c>
      <c r="B88" s="22">
        <v>1302</v>
      </c>
      <c r="C88" s="163">
        <f>C53</f>
        <v>0</v>
      </c>
      <c r="D88" s="163">
        <f>D53</f>
        <v>0</v>
      </c>
      <c r="E88" s="163">
        <f>E53</f>
        <v>0</v>
      </c>
      <c r="F88" s="163">
        <f>F53</f>
        <v>0</v>
      </c>
      <c r="G88" s="163">
        <f t="shared" si="7"/>
        <v>0</v>
      </c>
      <c r="H88" s="217" t="e">
        <f t="shared" si="6"/>
        <v>#DIV/0!</v>
      </c>
      <c r="I88" s="40"/>
    </row>
    <row r="89" spans="1:9" s="35" customFormat="1" ht="39" customHeight="1">
      <c r="A89" s="39" t="s">
        <v>134</v>
      </c>
      <c r="B89" s="22">
        <v>1303</v>
      </c>
      <c r="C89" s="163">
        <f>C57</f>
        <v>0</v>
      </c>
      <c r="D89" s="163">
        <f>D57</f>
        <v>0</v>
      </c>
      <c r="E89" s="163">
        <f>E57</f>
        <v>0</v>
      </c>
      <c r="F89" s="163">
        <f>F57</f>
        <v>0</v>
      </c>
      <c r="G89" s="163">
        <f t="shared" si="7"/>
        <v>0</v>
      </c>
      <c r="H89" s="217" t="e">
        <f t="shared" si="6"/>
        <v>#DIV/0!</v>
      </c>
      <c r="I89" s="40"/>
    </row>
    <row r="90" spans="1:9" s="35" customFormat="1" ht="39" customHeight="1">
      <c r="A90" s="39" t="s">
        <v>135</v>
      </c>
      <c r="B90" s="22">
        <v>1304</v>
      </c>
      <c r="C90" s="163">
        <f>C54</f>
        <v>0</v>
      </c>
      <c r="D90" s="163">
        <f>D54</f>
        <v>0</v>
      </c>
      <c r="E90" s="163">
        <f>E54</f>
        <v>0</v>
      </c>
      <c r="F90" s="163">
        <f>F54</f>
        <v>0</v>
      </c>
      <c r="G90" s="163"/>
      <c r="H90" s="217" t="e">
        <f t="shared" si="6"/>
        <v>#DIV/0!</v>
      </c>
      <c r="I90" s="40"/>
    </row>
    <row r="91" spans="1:9" s="35" customFormat="1" ht="39" customHeight="1">
      <c r="A91" s="39" t="s">
        <v>136</v>
      </c>
      <c r="B91" s="22">
        <v>1305</v>
      </c>
      <c r="C91" s="163">
        <f>C58</f>
        <v>0</v>
      </c>
      <c r="D91" s="163">
        <f>D58</f>
        <v>0</v>
      </c>
      <c r="E91" s="163">
        <f>E58</f>
        <v>0</v>
      </c>
      <c r="F91" s="163">
        <f>F58</f>
        <v>0</v>
      </c>
      <c r="G91" s="163">
        <f t="shared" si="7"/>
        <v>0</v>
      </c>
      <c r="H91" s="217" t="e">
        <f t="shared" si="6"/>
        <v>#DIV/0!</v>
      </c>
      <c r="I91" s="40"/>
    </row>
    <row r="92" spans="1:9" s="35" customFormat="1" ht="27.75" customHeight="1">
      <c r="A92" s="42" t="s">
        <v>72</v>
      </c>
      <c r="B92" s="21">
        <v>1310</v>
      </c>
      <c r="C92" s="210">
        <f>C86+C87-C88-C89-C90-C91</f>
        <v>-398</v>
      </c>
      <c r="D92" s="210">
        <f>D86+D87-D88-D89-D90-D91</f>
        <v>-699</v>
      </c>
      <c r="E92" s="210">
        <f>E86+E87-E88-E89-E90-E91</f>
        <v>-15</v>
      </c>
      <c r="F92" s="210">
        <f>F86+F87-F88-F89-F90-F91</f>
        <v>-699</v>
      </c>
      <c r="G92" s="210">
        <f t="shared" si="7"/>
        <v>-684</v>
      </c>
      <c r="H92" s="55">
        <f t="shared" si="6"/>
        <v>4660</v>
      </c>
      <c r="I92" s="42"/>
    </row>
    <row r="93" spans="1:9" s="35" customFormat="1" ht="39" customHeight="1">
      <c r="A93" s="39" t="s">
        <v>88</v>
      </c>
      <c r="B93" s="22"/>
      <c r="C93" s="163"/>
      <c r="D93" s="53"/>
      <c r="E93" s="53"/>
      <c r="F93" s="53"/>
      <c r="G93" s="163"/>
      <c r="H93" s="54"/>
      <c r="I93" s="40"/>
    </row>
    <row r="94" spans="1:9" s="35" customFormat="1" ht="39" customHeight="1">
      <c r="A94" s="39" t="s">
        <v>210</v>
      </c>
      <c r="B94" s="22">
        <v>1400</v>
      </c>
      <c r="C94" s="163">
        <v>801</v>
      </c>
      <c r="D94" s="163">
        <v>737</v>
      </c>
      <c r="E94" s="163">
        <v>1067</v>
      </c>
      <c r="F94" s="163">
        <v>737</v>
      </c>
      <c r="G94" s="163">
        <f t="shared" ref="G94:G99" si="8">F94-E94</f>
        <v>-330</v>
      </c>
      <c r="H94" s="54">
        <f t="shared" si="6"/>
        <v>69.072164948453604</v>
      </c>
      <c r="I94" s="40"/>
    </row>
    <row r="95" spans="1:9" s="35" customFormat="1" ht="39" customHeight="1">
      <c r="A95" s="39" t="s">
        <v>4</v>
      </c>
      <c r="B95" s="22">
        <v>1410</v>
      </c>
      <c r="C95" s="163">
        <v>4212</v>
      </c>
      <c r="D95" s="163">
        <v>5203</v>
      </c>
      <c r="E95" s="163">
        <v>5130</v>
      </c>
      <c r="F95" s="163">
        <v>5203</v>
      </c>
      <c r="G95" s="163">
        <f t="shared" si="8"/>
        <v>73</v>
      </c>
      <c r="H95" s="54">
        <f t="shared" si="6"/>
        <v>101.42300194931775</v>
      </c>
      <c r="I95" s="40"/>
    </row>
    <row r="96" spans="1:9" s="35" customFormat="1" ht="39" customHeight="1">
      <c r="A96" s="39" t="s">
        <v>5</v>
      </c>
      <c r="B96" s="22">
        <v>1420</v>
      </c>
      <c r="C96" s="163">
        <v>903</v>
      </c>
      <c r="D96" s="163">
        <v>1141</v>
      </c>
      <c r="E96" s="163">
        <v>1128</v>
      </c>
      <c r="F96" s="163">
        <v>1141</v>
      </c>
      <c r="G96" s="163">
        <f t="shared" si="8"/>
        <v>13</v>
      </c>
      <c r="H96" s="54">
        <f t="shared" si="6"/>
        <v>101.15248226950355</v>
      </c>
      <c r="I96" s="40"/>
    </row>
    <row r="97" spans="1:9" s="35" customFormat="1" ht="39" customHeight="1">
      <c r="A97" s="39" t="s">
        <v>6</v>
      </c>
      <c r="B97" s="22">
        <v>1430</v>
      </c>
      <c r="C97" s="163">
        <v>372</v>
      </c>
      <c r="D97" s="163">
        <v>419</v>
      </c>
      <c r="E97" s="163">
        <v>394</v>
      </c>
      <c r="F97" s="163">
        <v>419</v>
      </c>
      <c r="G97" s="163">
        <f t="shared" si="8"/>
        <v>25</v>
      </c>
      <c r="H97" s="54">
        <f t="shared" si="6"/>
        <v>106.34517766497463</v>
      </c>
      <c r="I97" s="40"/>
    </row>
    <row r="98" spans="1:9" s="35" customFormat="1" ht="39" customHeight="1">
      <c r="A98" s="39" t="s">
        <v>14</v>
      </c>
      <c r="B98" s="22">
        <v>1440</v>
      </c>
      <c r="C98" s="163">
        <v>180</v>
      </c>
      <c r="D98" s="163">
        <v>266</v>
      </c>
      <c r="E98" s="163">
        <v>192</v>
      </c>
      <c r="F98" s="163">
        <v>266</v>
      </c>
      <c r="G98" s="163">
        <f t="shared" si="8"/>
        <v>74</v>
      </c>
      <c r="H98" s="54">
        <f t="shared" si="6"/>
        <v>138.54166666666669</v>
      </c>
      <c r="I98" s="40"/>
    </row>
    <row r="99" spans="1:9" s="35" customFormat="1" ht="39" customHeight="1">
      <c r="A99" s="36" t="s">
        <v>34</v>
      </c>
      <c r="B99" s="37">
        <v>1450</v>
      </c>
      <c r="C99" s="164">
        <f>SUM(C94,C95:C98)</f>
        <v>6468</v>
      </c>
      <c r="D99" s="164">
        <f>SUM(D94,D95:D98)</f>
        <v>7766</v>
      </c>
      <c r="E99" s="164">
        <f>SUM(E94,E95:E98)</f>
        <v>7911</v>
      </c>
      <c r="F99" s="164">
        <f>SUM(F94,F95:F98)</f>
        <v>7766</v>
      </c>
      <c r="G99" s="164">
        <f t="shared" si="8"/>
        <v>-145</v>
      </c>
      <c r="H99" s="52">
        <f t="shared" si="6"/>
        <v>98.1671090886108</v>
      </c>
      <c r="I99" s="38"/>
    </row>
    <row r="100" spans="1:9" s="35" customFormat="1" ht="45.75" customHeight="1">
      <c r="A100" s="43"/>
      <c r="B100" s="44"/>
      <c r="C100" s="44"/>
      <c r="D100" s="44"/>
      <c r="E100" s="44"/>
      <c r="F100" s="44"/>
      <c r="G100" s="44"/>
      <c r="H100" s="44"/>
      <c r="I100" s="44"/>
    </row>
    <row r="101" spans="1:9" s="251" customFormat="1" ht="27.75" customHeight="1">
      <c r="A101" s="223" t="s">
        <v>287</v>
      </c>
      <c r="B101" s="224"/>
      <c r="C101" s="298" t="s">
        <v>288</v>
      </c>
      <c r="D101" s="298"/>
      <c r="E101" s="245"/>
      <c r="F101" s="225" t="s">
        <v>289</v>
      </c>
      <c r="G101" s="226"/>
      <c r="H101" s="249"/>
      <c r="I101" s="250"/>
    </row>
    <row r="102" spans="1:9" s="248" customFormat="1">
      <c r="A102" s="252" t="s">
        <v>179</v>
      </c>
      <c r="B102" s="253"/>
      <c r="C102" s="297" t="s">
        <v>46</v>
      </c>
      <c r="D102" s="297"/>
      <c r="E102" s="252"/>
      <c r="F102" s="252" t="s">
        <v>290</v>
      </c>
      <c r="G102" s="253"/>
      <c r="H102" s="254"/>
      <c r="I102" s="254"/>
    </row>
    <row r="103" spans="1:9">
      <c r="A103" s="48"/>
      <c r="B103" s="46"/>
      <c r="C103" s="46"/>
      <c r="D103" s="46"/>
      <c r="E103" s="46"/>
      <c r="F103" s="46"/>
      <c r="G103" s="46"/>
      <c r="H103" s="46"/>
      <c r="I103" s="46"/>
    </row>
    <row r="104" spans="1:9">
      <c r="A104" s="48"/>
      <c r="B104" s="46"/>
      <c r="C104" s="46"/>
      <c r="D104" s="46"/>
      <c r="E104" s="46"/>
      <c r="F104" s="46"/>
      <c r="G104" s="46"/>
      <c r="H104" s="46"/>
      <c r="I104" s="46"/>
    </row>
    <row r="105" spans="1:9">
      <c r="A105" s="48"/>
      <c r="B105" s="46"/>
      <c r="C105" s="46"/>
      <c r="D105" s="46"/>
      <c r="E105" s="46"/>
      <c r="F105" s="46"/>
      <c r="G105" s="46"/>
      <c r="H105" s="46"/>
      <c r="I105" s="46"/>
    </row>
    <row r="106" spans="1:9">
      <c r="A106" s="48"/>
      <c r="B106" s="46"/>
      <c r="C106" s="46"/>
      <c r="D106" s="46"/>
      <c r="E106" s="46"/>
      <c r="F106" s="46"/>
      <c r="G106" s="46"/>
      <c r="H106" s="46"/>
      <c r="I106" s="46"/>
    </row>
    <row r="107" spans="1:9">
      <c r="A107" s="48"/>
      <c r="B107" s="46"/>
      <c r="C107" s="46"/>
      <c r="D107" s="46"/>
      <c r="E107" s="46"/>
      <c r="F107" s="46"/>
      <c r="G107" s="46"/>
      <c r="H107" s="46"/>
      <c r="I107" s="46"/>
    </row>
    <row r="108" spans="1:9">
      <c r="A108" s="48"/>
      <c r="B108" s="46"/>
      <c r="C108" s="46"/>
      <c r="D108" s="46"/>
      <c r="E108" s="46"/>
      <c r="F108" s="46"/>
      <c r="G108" s="46"/>
      <c r="H108" s="46"/>
      <c r="I108" s="46"/>
    </row>
    <row r="109" spans="1:9">
      <c r="A109" s="48"/>
      <c r="B109" s="46"/>
      <c r="C109" s="46"/>
      <c r="D109" s="46"/>
      <c r="E109" s="46"/>
      <c r="F109" s="46"/>
      <c r="G109" s="46"/>
      <c r="H109" s="46"/>
      <c r="I109" s="46"/>
    </row>
    <row r="110" spans="1:9">
      <c r="A110" s="49"/>
      <c r="G110" s="161"/>
    </row>
    <row r="111" spans="1:9">
      <c r="A111" s="49"/>
    </row>
    <row r="112" spans="1:9">
      <c r="A112" s="49"/>
    </row>
    <row r="113" spans="1:1">
      <c r="A113" s="49"/>
    </row>
    <row r="114" spans="1:1">
      <c r="A114" s="49"/>
    </row>
    <row r="115" spans="1:1">
      <c r="A115" s="49"/>
    </row>
    <row r="116" spans="1:1">
      <c r="A116" s="49"/>
    </row>
    <row r="117" spans="1:1">
      <c r="A117" s="49"/>
    </row>
    <row r="118" spans="1:1">
      <c r="A118" s="49"/>
    </row>
    <row r="119" spans="1:1">
      <c r="A119" s="49"/>
    </row>
    <row r="120" spans="1:1">
      <c r="A120" s="49"/>
    </row>
    <row r="121" spans="1:1">
      <c r="A121" s="49"/>
    </row>
    <row r="122" spans="1:1">
      <c r="A122" s="49"/>
    </row>
    <row r="123" spans="1:1">
      <c r="A123" s="49"/>
    </row>
    <row r="124" spans="1:1">
      <c r="A124" s="49"/>
    </row>
    <row r="125" spans="1:1">
      <c r="A125" s="49"/>
    </row>
    <row r="126" spans="1:1">
      <c r="A126" s="49"/>
    </row>
    <row r="127" spans="1:1">
      <c r="A127" s="49"/>
    </row>
    <row r="128" spans="1:1">
      <c r="A128" s="49"/>
    </row>
    <row r="129" spans="1:1">
      <c r="A129" s="49"/>
    </row>
    <row r="130" spans="1:1">
      <c r="A130" s="49"/>
    </row>
    <row r="131" spans="1:1">
      <c r="A131" s="49"/>
    </row>
    <row r="132" spans="1:1">
      <c r="A132" s="49"/>
    </row>
    <row r="133" spans="1:1">
      <c r="A133" s="49"/>
    </row>
    <row r="134" spans="1:1">
      <c r="A134" s="49"/>
    </row>
    <row r="135" spans="1:1">
      <c r="A135" s="49"/>
    </row>
    <row r="136" spans="1:1">
      <c r="A136" s="49"/>
    </row>
    <row r="137" spans="1:1">
      <c r="A137" s="49"/>
    </row>
    <row r="138" spans="1:1">
      <c r="A138" s="49"/>
    </row>
    <row r="139" spans="1:1">
      <c r="A139" s="49"/>
    </row>
    <row r="140" spans="1:1">
      <c r="A140" s="49"/>
    </row>
    <row r="141" spans="1:1">
      <c r="A141" s="49"/>
    </row>
    <row r="142" spans="1:1">
      <c r="A142" s="49"/>
    </row>
    <row r="143" spans="1:1">
      <c r="A143" s="49"/>
    </row>
    <row r="144" spans="1:1">
      <c r="A144" s="49"/>
    </row>
    <row r="145" spans="1:1">
      <c r="A145" s="49"/>
    </row>
    <row r="146" spans="1:1">
      <c r="A146" s="49"/>
    </row>
    <row r="147" spans="1:1">
      <c r="A147" s="49"/>
    </row>
    <row r="148" spans="1:1">
      <c r="A148" s="49"/>
    </row>
    <row r="149" spans="1:1">
      <c r="A149" s="49"/>
    </row>
    <row r="150" spans="1:1">
      <c r="A150" s="49"/>
    </row>
    <row r="151" spans="1:1">
      <c r="A151" s="49"/>
    </row>
    <row r="152" spans="1:1">
      <c r="A152" s="49"/>
    </row>
    <row r="153" spans="1:1">
      <c r="A153" s="49"/>
    </row>
    <row r="154" spans="1:1">
      <c r="A154" s="49"/>
    </row>
    <row r="155" spans="1:1">
      <c r="A155" s="49"/>
    </row>
    <row r="156" spans="1:1">
      <c r="A156" s="49"/>
    </row>
    <row r="157" spans="1:1">
      <c r="A157" s="49"/>
    </row>
    <row r="158" spans="1:1">
      <c r="A158" s="49"/>
    </row>
    <row r="159" spans="1:1">
      <c r="A159" s="49"/>
    </row>
    <row r="160" spans="1:1">
      <c r="A160" s="49"/>
    </row>
    <row r="161" spans="1:1">
      <c r="A161" s="50"/>
    </row>
    <row r="162" spans="1:1">
      <c r="A162" s="50"/>
    </row>
    <row r="163" spans="1:1">
      <c r="A163" s="50"/>
    </row>
    <row r="164" spans="1:1">
      <c r="A164" s="50"/>
    </row>
    <row r="165" spans="1:1">
      <c r="A165" s="50"/>
    </row>
    <row r="166" spans="1:1">
      <c r="A166" s="50"/>
    </row>
    <row r="167" spans="1:1">
      <c r="A167" s="50"/>
    </row>
    <row r="168" spans="1:1">
      <c r="A168" s="50"/>
    </row>
    <row r="169" spans="1:1">
      <c r="A169" s="50"/>
    </row>
    <row r="170" spans="1:1">
      <c r="A170" s="50"/>
    </row>
    <row r="171" spans="1:1">
      <c r="A171" s="50"/>
    </row>
    <row r="172" spans="1:1">
      <c r="A172" s="50"/>
    </row>
    <row r="173" spans="1:1">
      <c r="A173" s="50"/>
    </row>
    <row r="174" spans="1:1">
      <c r="A174" s="50"/>
    </row>
    <row r="175" spans="1:1">
      <c r="A175" s="50"/>
    </row>
    <row r="176" spans="1:1">
      <c r="A176" s="50"/>
    </row>
    <row r="177" spans="1:1">
      <c r="A177" s="50"/>
    </row>
    <row r="178" spans="1:1">
      <c r="A178" s="50"/>
    </row>
    <row r="179" spans="1:1">
      <c r="A179" s="50"/>
    </row>
    <row r="180" spans="1:1">
      <c r="A180" s="50"/>
    </row>
    <row r="181" spans="1:1">
      <c r="A181" s="50"/>
    </row>
    <row r="182" spans="1:1">
      <c r="A182" s="50"/>
    </row>
    <row r="183" spans="1:1">
      <c r="A183" s="50"/>
    </row>
    <row r="184" spans="1:1">
      <c r="A184" s="50"/>
    </row>
    <row r="185" spans="1:1">
      <c r="A185" s="50"/>
    </row>
    <row r="186" spans="1:1">
      <c r="A186" s="50"/>
    </row>
    <row r="187" spans="1:1">
      <c r="A187" s="50"/>
    </row>
    <row r="188" spans="1:1">
      <c r="A188" s="50"/>
    </row>
    <row r="189" spans="1:1">
      <c r="A189" s="50"/>
    </row>
    <row r="190" spans="1:1">
      <c r="A190" s="50"/>
    </row>
    <row r="191" spans="1:1">
      <c r="A191" s="50"/>
    </row>
    <row r="192" spans="1:1">
      <c r="A192" s="50"/>
    </row>
    <row r="193" spans="1:1">
      <c r="A193" s="50"/>
    </row>
    <row r="194" spans="1:1">
      <c r="A194" s="50"/>
    </row>
    <row r="195" spans="1:1">
      <c r="A195" s="50"/>
    </row>
    <row r="196" spans="1:1">
      <c r="A196" s="50"/>
    </row>
    <row r="197" spans="1:1">
      <c r="A197" s="50"/>
    </row>
    <row r="198" spans="1:1">
      <c r="A198" s="50"/>
    </row>
    <row r="199" spans="1:1">
      <c r="A199" s="50"/>
    </row>
    <row r="200" spans="1:1">
      <c r="A200" s="50"/>
    </row>
    <row r="201" spans="1:1">
      <c r="A201" s="50"/>
    </row>
    <row r="202" spans="1:1">
      <c r="A202" s="50"/>
    </row>
    <row r="203" spans="1:1">
      <c r="A203" s="50"/>
    </row>
    <row r="204" spans="1:1">
      <c r="A204" s="50"/>
    </row>
    <row r="205" spans="1:1">
      <c r="A205" s="50"/>
    </row>
    <row r="206" spans="1:1">
      <c r="A206" s="50"/>
    </row>
    <row r="207" spans="1:1">
      <c r="A207" s="50"/>
    </row>
    <row r="208" spans="1:1">
      <c r="A208" s="50"/>
    </row>
    <row r="209" spans="1:1">
      <c r="A209" s="50"/>
    </row>
    <row r="210" spans="1:1">
      <c r="A210" s="50"/>
    </row>
    <row r="211" spans="1:1">
      <c r="A211" s="50"/>
    </row>
    <row r="212" spans="1:1">
      <c r="A212" s="50"/>
    </row>
    <row r="213" spans="1:1">
      <c r="A213" s="50"/>
    </row>
    <row r="214" spans="1:1">
      <c r="A214" s="50"/>
    </row>
    <row r="215" spans="1:1">
      <c r="A215" s="50"/>
    </row>
    <row r="216" spans="1:1">
      <c r="A216" s="50"/>
    </row>
    <row r="217" spans="1:1">
      <c r="A217" s="50"/>
    </row>
    <row r="218" spans="1:1">
      <c r="A218" s="50"/>
    </row>
    <row r="219" spans="1:1">
      <c r="A219" s="50"/>
    </row>
    <row r="220" spans="1:1">
      <c r="A220" s="50"/>
    </row>
    <row r="221" spans="1:1">
      <c r="A221" s="50"/>
    </row>
    <row r="222" spans="1:1">
      <c r="A222" s="50"/>
    </row>
    <row r="223" spans="1:1">
      <c r="A223" s="50"/>
    </row>
    <row r="224" spans="1:1">
      <c r="A224" s="50"/>
    </row>
    <row r="225" spans="1:1">
      <c r="A225" s="50"/>
    </row>
    <row r="226" spans="1:1">
      <c r="A226" s="50"/>
    </row>
    <row r="227" spans="1:1">
      <c r="A227" s="50"/>
    </row>
    <row r="228" spans="1:1">
      <c r="A228" s="50"/>
    </row>
    <row r="229" spans="1:1">
      <c r="A229" s="50"/>
    </row>
    <row r="230" spans="1:1">
      <c r="A230" s="50"/>
    </row>
    <row r="231" spans="1:1">
      <c r="A231" s="50"/>
    </row>
    <row r="232" spans="1:1">
      <c r="A232" s="50"/>
    </row>
    <row r="233" spans="1:1">
      <c r="A233" s="50"/>
    </row>
    <row r="234" spans="1:1">
      <c r="A234" s="50"/>
    </row>
    <row r="235" spans="1:1">
      <c r="A235" s="50"/>
    </row>
    <row r="236" spans="1:1">
      <c r="A236" s="50"/>
    </row>
    <row r="237" spans="1:1">
      <c r="A237" s="50"/>
    </row>
    <row r="238" spans="1:1">
      <c r="A238" s="50"/>
    </row>
    <row r="239" spans="1:1">
      <c r="A239" s="50"/>
    </row>
    <row r="240" spans="1:1">
      <c r="A240" s="50"/>
    </row>
    <row r="241" spans="1:1">
      <c r="A241" s="50"/>
    </row>
    <row r="242" spans="1:1">
      <c r="A242" s="50"/>
    </row>
    <row r="243" spans="1:1">
      <c r="A243" s="50"/>
    </row>
    <row r="244" spans="1:1">
      <c r="A244" s="50"/>
    </row>
    <row r="245" spans="1:1">
      <c r="A245" s="50"/>
    </row>
    <row r="246" spans="1:1">
      <c r="A246" s="50"/>
    </row>
    <row r="247" spans="1:1">
      <c r="A247" s="50"/>
    </row>
    <row r="248" spans="1:1">
      <c r="A248" s="50"/>
    </row>
    <row r="249" spans="1:1">
      <c r="A249" s="50"/>
    </row>
    <row r="250" spans="1:1">
      <c r="A250" s="50"/>
    </row>
    <row r="251" spans="1:1">
      <c r="A251" s="50"/>
    </row>
    <row r="252" spans="1:1">
      <c r="A252" s="50"/>
    </row>
    <row r="253" spans="1:1">
      <c r="A253" s="50"/>
    </row>
    <row r="254" spans="1:1">
      <c r="A254" s="50"/>
    </row>
    <row r="255" spans="1:1">
      <c r="A255" s="50"/>
    </row>
    <row r="256" spans="1:1">
      <c r="A256" s="50"/>
    </row>
    <row r="257" spans="1:1">
      <c r="A257" s="50"/>
    </row>
    <row r="258" spans="1:1">
      <c r="A258" s="50"/>
    </row>
    <row r="259" spans="1:1">
      <c r="A259" s="50"/>
    </row>
    <row r="260" spans="1:1">
      <c r="A260" s="50"/>
    </row>
    <row r="261" spans="1:1">
      <c r="A261" s="50"/>
    </row>
    <row r="262" spans="1:1">
      <c r="A262" s="50"/>
    </row>
    <row r="263" spans="1:1">
      <c r="A263" s="50"/>
    </row>
    <row r="264" spans="1:1">
      <c r="A264" s="50"/>
    </row>
    <row r="265" spans="1:1">
      <c r="A265" s="50"/>
    </row>
    <row r="266" spans="1:1">
      <c r="A266" s="50"/>
    </row>
    <row r="267" spans="1:1">
      <c r="A267" s="50"/>
    </row>
    <row r="268" spans="1:1">
      <c r="A268" s="50"/>
    </row>
    <row r="269" spans="1:1">
      <c r="A269" s="50"/>
    </row>
    <row r="270" spans="1:1">
      <c r="A270" s="50"/>
    </row>
    <row r="271" spans="1:1">
      <c r="A271" s="50"/>
    </row>
    <row r="272" spans="1:1">
      <c r="A272" s="50"/>
    </row>
    <row r="273" spans="1:1">
      <c r="A273" s="50"/>
    </row>
    <row r="274" spans="1:1">
      <c r="A274" s="50"/>
    </row>
    <row r="275" spans="1:1">
      <c r="A275" s="50"/>
    </row>
    <row r="276" spans="1:1">
      <c r="A276" s="50"/>
    </row>
    <row r="277" spans="1:1">
      <c r="A277" s="50"/>
    </row>
    <row r="278" spans="1:1">
      <c r="A278" s="50"/>
    </row>
    <row r="279" spans="1:1">
      <c r="A279" s="50"/>
    </row>
    <row r="280" spans="1:1">
      <c r="A280" s="50"/>
    </row>
    <row r="281" spans="1:1">
      <c r="A281" s="50"/>
    </row>
    <row r="282" spans="1:1">
      <c r="A282" s="50"/>
    </row>
    <row r="283" spans="1:1">
      <c r="A283" s="50"/>
    </row>
    <row r="284" spans="1:1">
      <c r="A284" s="50"/>
    </row>
    <row r="285" spans="1:1">
      <c r="A285" s="50"/>
    </row>
    <row r="286" spans="1:1">
      <c r="A286" s="50"/>
    </row>
    <row r="287" spans="1:1">
      <c r="A287" s="50"/>
    </row>
    <row r="288" spans="1:1">
      <c r="A288" s="50"/>
    </row>
    <row r="289" spans="1:1">
      <c r="A289" s="50"/>
    </row>
    <row r="290" spans="1:1">
      <c r="A290" s="50"/>
    </row>
    <row r="291" spans="1:1">
      <c r="A291" s="50"/>
    </row>
    <row r="292" spans="1:1">
      <c r="A292" s="50"/>
    </row>
    <row r="293" spans="1:1">
      <c r="A293" s="50"/>
    </row>
    <row r="294" spans="1:1">
      <c r="A294" s="50"/>
    </row>
    <row r="295" spans="1:1">
      <c r="A295" s="50"/>
    </row>
    <row r="296" spans="1:1">
      <c r="A296" s="50"/>
    </row>
    <row r="297" spans="1:1">
      <c r="A297" s="50"/>
    </row>
    <row r="298" spans="1:1">
      <c r="A298" s="50"/>
    </row>
    <row r="299" spans="1:1">
      <c r="A299" s="50"/>
    </row>
    <row r="300" spans="1:1">
      <c r="A300" s="50"/>
    </row>
    <row r="301" spans="1:1">
      <c r="A301" s="50"/>
    </row>
    <row r="302" spans="1:1">
      <c r="A302" s="50"/>
    </row>
    <row r="303" spans="1:1">
      <c r="A303" s="50"/>
    </row>
    <row r="304" spans="1:1">
      <c r="A304" s="50"/>
    </row>
    <row r="305" spans="1:1">
      <c r="A305" s="50"/>
    </row>
    <row r="306" spans="1:1">
      <c r="A306" s="50"/>
    </row>
    <row r="307" spans="1:1">
      <c r="A307" s="50"/>
    </row>
    <row r="308" spans="1:1">
      <c r="A308" s="50"/>
    </row>
    <row r="309" spans="1:1">
      <c r="A309" s="50"/>
    </row>
    <row r="310" spans="1:1">
      <c r="A310" s="50"/>
    </row>
    <row r="311" spans="1:1">
      <c r="A311" s="50"/>
    </row>
    <row r="312" spans="1:1">
      <c r="A312" s="50"/>
    </row>
    <row r="313" spans="1:1">
      <c r="A313" s="50"/>
    </row>
    <row r="314" spans="1:1">
      <c r="A314" s="50"/>
    </row>
    <row r="315" spans="1:1">
      <c r="A315" s="50"/>
    </row>
    <row r="316" spans="1:1">
      <c r="A316" s="50"/>
    </row>
    <row r="317" spans="1:1">
      <c r="A317" s="50"/>
    </row>
    <row r="318" spans="1:1">
      <c r="A318" s="50"/>
    </row>
    <row r="319" spans="1:1">
      <c r="A319" s="50"/>
    </row>
    <row r="320" spans="1:1">
      <c r="A320" s="50"/>
    </row>
    <row r="321" spans="1:1">
      <c r="A321" s="50"/>
    </row>
    <row r="322" spans="1:1">
      <c r="A322" s="50"/>
    </row>
    <row r="323" spans="1:1">
      <c r="A323" s="50"/>
    </row>
    <row r="324" spans="1:1">
      <c r="A324" s="50"/>
    </row>
    <row r="325" spans="1:1">
      <c r="A325" s="50"/>
    </row>
    <row r="326" spans="1:1">
      <c r="A326" s="50"/>
    </row>
    <row r="327" spans="1:1">
      <c r="A327" s="50"/>
    </row>
  </sheetData>
  <mergeCells count="11">
    <mergeCell ref="A2:I2"/>
    <mergeCell ref="A3:I3"/>
    <mergeCell ref="C4:E4"/>
    <mergeCell ref="C102:D102"/>
    <mergeCell ref="C101:D101"/>
    <mergeCell ref="A6:I6"/>
    <mergeCell ref="C8:D8"/>
    <mergeCell ref="E8:I8"/>
    <mergeCell ref="B8:B9"/>
    <mergeCell ref="A8:A9"/>
    <mergeCell ref="A11:I11"/>
  </mergeCells>
  <phoneticPr fontId="0" type="noConversion"/>
  <pageMargins left="0.59055118110236227" right="0.59055118110236227" top="0.98425196850393704" bottom="0.59055118110236227" header="0.19685039370078741" footer="0.11811023622047245"/>
  <pageSetup paperSize="9" scale="47" fitToHeight="5" orientation="landscape" verticalDpi="300" r:id="rId1"/>
  <headerFooter alignWithMargins="0"/>
  <ignoredErrors>
    <ignoredError sqref="H92 H94 G78:G81 G23:G25 G73:G75 G49 G14:G22 G71 H57:H62 G63:G68 H13:H25 H63:H84 G57:G62 H87:H88 G92 G89:G91 H89:H91 D92:E92 G26:G35 H26:H35 H95:H99 G41:G48 H41:H49 G51 H51:H5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</sheetPr>
  <dimension ref="A2:J293"/>
  <sheetViews>
    <sheetView tabSelected="1" view="pageBreakPreview" topLeftCell="B32" zoomScaleNormal="100" zoomScaleSheetLayoutView="100" workbookViewId="0">
      <selection activeCell="Q49" sqref="Q49"/>
    </sheetView>
  </sheetViews>
  <sheetFormatPr defaultRowHeight="18.75"/>
  <cols>
    <col min="1" max="1" width="64.7109375" style="5" customWidth="1"/>
    <col min="2" max="2" width="12.85546875" style="162" customWidth="1"/>
    <col min="3" max="3" width="18.7109375" style="162" customWidth="1"/>
    <col min="4" max="4" width="20" style="162" customWidth="1"/>
    <col min="5" max="5" width="19.7109375" style="162" customWidth="1"/>
    <col min="6" max="6" width="16.5703125" style="162" customWidth="1"/>
    <col min="7" max="7" width="20.5703125" style="162" customWidth="1"/>
    <col min="8" max="16384" width="9.140625" style="5"/>
  </cols>
  <sheetData>
    <row r="2" spans="1:7">
      <c r="A2" s="305" t="s">
        <v>194</v>
      </c>
      <c r="B2" s="305"/>
      <c r="C2" s="305"/>
      <c r="D2" s="305"/>
      <c r="E2" s="305"/>
      <c r="F2" s="305"/>
      <c r="G2" s="305"/>
    </row>
    <row r="3" spans="1:7">
      <c r="A3" s="165"/>
      <c r="B3" s="166"/>
      <c r="C3" s="166"/>
      <c r="D3" s="165"/>
      <c r="E3" s="165"/>
      <c r="F3" s="165"/>
      <c r="G3" s="167" t="s">
        <v>231</v>
      </c>
    </row>
    <row r="4" spans="1:7" ht="60" customHeight="1">
      <c r="A4" s="168" t="s">
        <v>101</v>
      </c>
      <c r="B4" s="169" t="s">
        <v>7</v>
      </c>
      <c r="C4" s="221" t="s">
        <v>219</v>
      </c>
      <c r="D4" s="17" t="s">
        <v>220</v>
      </c>
      <c r="E4" s="17" t="s">
        <v>221</v>
      </c>
      <c r="F4" s="169" t="s">
        <v>232</v>
      </c>
      <c r="G4" s="170" t="s">
        <v>189</v>
      </c>
    </row>
    <row r="5" spans="1:7" ht="24.75" customHeight="1">
      <c r="A5" s="171">
        <v>1</v>
      </c>
      <c r="B5" s="172">
        <v>2</v>
      </c>
      <c r="C5" s="172">
        <v>3</v>
      </c>
      <c r="D5" s="172">
        <v>4</v>
      </c>
      <c r="E5" s="172">
        <v>5</v>
      </c>
      <c r="F5" s="172">
        <v>6</v>
      </c>
      <c r="G5" s="172">
        <v>7</v>
      </c>
    </row>
    <row r="6" spans="1:7" ht="36" customHeight="1">
      <c r="A6" s="173" t="s">
        <v>186</v>
      </c>
      <c r="B6" s="174">
        <v>1018</v>
      </c>
      <c r="C6" s="175">
        <f>SUM(C8:C37)</f>
        <v>-909</v>
      </c>
      <c r="D6" s="175">
        <f>SUM(D7:D37)</f>
        <v>-903</v>
      </c>
      <c r="E6" s="175">
        <f>SUM(E7:E37)</f>
        <v>-860</v>
      </c>
      <c r="F6" s="175">
        <f>E6-D6</f>
        <v>43</v>
      </c>
      <c r="G6" s="23">
        <f>(E6/D6)*100</f>
        <v>95.238095238095227</v>
      </c>
    </row>
    <row r="7" spans="1:7" s="180" customFormat="1" ht="24.75" customHeight="1">
      <c r="A7" s="176" t="s">
        <v>233</v>
      </c>
      <c r="B7" s="177"/>
      <c r="D7" s="178">
        <v>-4</v>
      </c>
      <c r="E7" s="178"/>
      <c r="F7" s="179">
        <f>E7-D7</f>
        <v>4</v>
      </c>
      <c r="G7" s="25">
        <f>(E7/D7)*100</f>
        <v>0</v>
      </c>
    </row>
    <row r="8" spans="1:7" s="180" customFormat="1" ht="24.75" hidden="1" customHeight="1">
      <c r="A8" s="181" t="s">
        <v>234</v>
      </c>
      <c r="B8" s="177"/>
      <c r="C8" s="179"/>
      <c r="D8" s="178"/>
      <c r="E8" s="178"/>
      <c r="F8" s="179">
        <f t="shared" ref="F8:F65" si="0">E8-D8</f>
        <v>0</v>
      </c>
      <c r="G8" s="25" t="e">
        <f t="shared" ref="G8:G64" si="1">(E8/D8)*100</f>
        <v>#DIV/0!</v>
      </c>
    </row>
    <row r="9" spans="1:7" s="180" customFormat="1" ht="23.25" customHeight="1">
      <c r="A9" s="181" t="s">
        <v>235</v>
      </c>
      <c r="B9" s="177"/>
      <c r="C9" s="179">
        <v>-2</v>
      </c>
      <c r="D9" s="178"/>
      <c r="E9" s="178"/>
      <c r="F9" s="179">
        <f t="shared" si="0"/>
        <v>0</v>
      </c>
      <c r="G9" s="25"/>
    </row>
    <row r="10" spans="1:7" s="180" customFormat="1" ht="24.75" hidden="1" customHeight="1">
      <c r="A10" s="176" t="s">
        <v>236</v>
      </c>
      <c r="B10" s="177"/>
      <c r="C10" s="179"/>
      <c r="D10" s="178"/>
      <c r="E10" s="178"/>
      <c r="F10" s="179">
        <f t="shared" si="0"/>
        <v>0</v>
      </c>
      <c r="G10" s="25" t="e">
        <f t="shared" si="1"/>
        <v>#DIV/0!</v>
      </c>
    </row>
    <row r="11" spans="1:7" s="180" customFormat="1" ht="24.75" hidden="1" customHeight="1">
      <c r="A11" s="176" t="s">
        <v>237</v>
      </c>
      <c r="B11" s="177"/>
      <c r="C11" s="175"/>
      <c r="D11" s="178"/>
      <c r="E11" s="178"/>
      <c r="F11" s="179">
        <f t="shared" si="0"/>
        <v>0</v>
      </c>
      <c r="G11" s="25" t="e">
        <f t="shared" si="1"/>
        <v>#DIV/0!</v>
      </c>
    </row>
    <row r="12" spans="1:7" s="180" customFormat="1" ht="24.75" customHeight="1">
      <c r="A12" s="176" t="s">
        <v>238</v>
      </c>
      <c r="B12" s="177"/>
      <c r="C12" s="179">
        <v>-5</v>
      </c>
      <c r="D12" s="178"/>
      <c r="E12" s="178"/>
      <c r="F12" s="179">
        <f t="shared" si="0"/>
        <v>0</v>
      </c>
      <c r="G12" s="25"/>
    </row>
    <row r="13" spans="1:7" s="180" customFormat="1" ht="24.75" customHeight="1">
      <c r="A13" s="176" t="s">
        <v>239</v>
      </c>
      <c r="B13" s="177"/>
      <c r="C13" s="179"/>
      <c r="D13" s="178">
        <v>-7</v>
      </c>
      <c r="E13" s="178">
        <v>-2</v>
      </c>
      <c r="F13" s="179">
        <f t="shared" si="0"/>
        <v>5</v>
      </c>
      <c r="G13" s="25">
        <f t="shared" si="1"/>
        <v>28.571428571428569</v>
      </c>
    </row>
    <row r="14" spans="1:7" s="180" customFormat="1" ht="21.75" customHeight="1">
      <c r="A14" s="181" t="s">
        <v>240</v>
      </c>
      <c r="B14" s="177"/>
      <c r="C14" s="179"/>
      <c r="D14" s="178">
        <v>-2</v>
      </c>
      <c r="E14" s="178">
        <v>-2</v>
      </c>
      <c r="F14" s="179">
        <f t="shared" si="0"/>
        <v>0</v>
      </c>
      <c r="G14" s="25">
        <f t="shared" si="1"/>
        <v>100</v>
      </c>
    </row>
    <row r="15" spans="1:7" s="180" customFormat="1" ht="21.75" customHeight="1">
      <c r="A15" s="181" t="s">
        <v>318</v>
      </c>
      <c r="B15" s="177"/>
      <c r="C15" s="208"/>
      <c r="D15" s="178">
        <v>-10</v>
      </c>
      <c r="E15" s="178"/>
      <c r="F15" s="179">
        <f t="shared" si="0"/>
        <v>10</v>
      </c>
      <c r="G15" s="25">
        <f t="shared" si="1"/>
        <v>0</v>
      </c>
    </row>
    <row r="16" spans="1:7" s="180" customFormat="1" ht="24.75" customHeight="1">
      <c r="A16" s="181" t="s">
        <v>241</v>
      </c>
      <c r="B16" s="177"/>
      <c r="C16" s="209"/>
      <c r="D16" s="178">
        <v>-4</v>
      </c>
      <c r="E16" s="178"/>
      <c r="F16" s="179">
        <f t="shared" si="0"/>
        <v>4</v>
      </c>
      <c r="G16" s="25">
        <f t="shared" si="1"/>
        <v>0</v>
      </c>
    </row>
    <row r="17" spans="1:10" s="180" customFormat="1" ht="24.75" customHeight="1">
      <c r="A17" s="181" t="s">
        <v>242</v>
      </c>
      <c r="B17" s="177"/>
      <c r="C17" s="222">
        <v>-24</v>
      </c>
      <c r="D17" s="178">
        <v>-25</v>
      </c>
      <c r="E17" s="178">
        <v>-15</v>
      </c>
      <c r="F17" s="179">
        <f t="shared" si="0"/>
        <v>10</v>
      </c>
      <c r="G17" s="25">
        <f t="shared" si="1"/>
        <v>60</v>
      </c>
    </row>
    <row r="18" spans="1:10" s="180" customFormat="1" ht="24" customHeight="1">
      <c r="A18" s="181" t="s">
        <v>243</v>
      </c>
      <c r="B18" s="177"/>
      <c r="C18" s="208"/>
      <c r="D18" s="178">
        <v>-1</v>
      </c>
      <c r="E18" s="178">
        <v>-1</v>
      </c>
      <c r="F18" s="179">
        <f t="shared" si="0"/>
        <v>0</v>
      </c>
      <c r="G18" s="25">
        <f t="shared" si="1"/>
        <v>100</v>
      </c>
    </row>
    <row r="19" spans="1:10" s="180" customFormat="1" ht="23.25" hidden="1" customHeight="1">
      <c r="A19" s="181" t="s">
        <v>244</v>
      </c>
      <c r="B19" s="177"/>
      <c r="C19" s="280"/>
      <c r="D19" s="282"/>
      <c r="E19" s="178"/>
      <c r="F19" s="179">
        <f t="shared" si="0"/>
        <v>0</v>
      </c>
      <c r="G19" s="25" t="e">
        <f t="shared" si="1"/>
        <v>#DIV/0!</v>
      </c>
      <c r="J19" s="180" t="s">
        <v>245</v>
      </c>
    </row>
    <row r="20" spans="1:10" s="180" customFormat="1" ht="24.75" customHeight="1">
      <c r="A20" s="181" t="s">
        <v>246</v>
      </c>
      <c r="B20" s="177"/>
      <c r="C20" s="208">
        <v>-828</v>
      </c>
      <c r="D20" s="178">
        <v>-750</v>
      </c>
      <c r="E20" s="178">
        <v>-708</v>
      </c>
      <c r="F20" s="179">
        <f t="shared" si="0"/>
        <v>42</v>
      </c>
      <c r="G20" s="25">
        <f t="shared" si="1"/>
        <v>94.399999999999991</v>
      </c>
    </row>
    <row r="21" spans="1:10" s="180" customFormat="1" ht="24.75" customHeight="1">
      <c r="A21" s="181" t="s">
        <v>247</v>
      </c>
      <c r="B21" s="177"/>
      <c r="C21" s="208">
        <v>-4</v>
      </c>
      <c r="D21" s="178">
        <v>-4</v>
      </c>
      <c r="E21" s="178">
        <v>-4</v>
      </c>
      <c r="F21" s="179">
        <f t="shared" si="0"/>
        <v>0</v>
      </c>
      <c r="G21" s="25">
        <f t="shared" si="1"/>
        <v>100</v>
      </c>
    </row>
    <row r="22" spans="1:10" s="180" customFormat="1" ht="24.75" customHeight="1">
      <c r="A22" s="181" t="s">
        <v>248</v>
      </c>
      <c r="B22" s="177"/>
      <c r="C22" s="208"/>
      <c r="D22" s="178">
        <v>-2</v>
      </c>
      <c r="E22" s="178"/>
      <c r="F22" s="179">
        <f t="shared" si="0"/>
        <v>2</v>
      </c>
      <c r="G22" s="25">
        <f t="shared" si="1"/>
        <v>0</v>
      </c>
    </row>
    <row r="23" spans="1:10" s="180" customFormat="1" ht="24.75" customHeight="1">
      <c r="A23" s="181" t="s">
        <v>249</v>
      </c>
      <c r="B23" s="177"/>
      <c r="C23" s="208">
        <v>-5</v>
      </c>
      <c r="D23" s="178">
        <v>-6</v>
      </c>
      <c r="E23" s="178"/>
      <c r="F23" s="179">
        <f t="shared" si="0"/>
        <v>6</v>
      </c>
      <c r="G23" s="25">
        <f t="shared" si="1"/>
        <v>0</v>
      </c>
    </row>
    <row r="24" spans="1:10" s="180" customFormat="1" ht="24.75" hidden="1" customHeight="1">
      <c r="A24" s="181" t="s">
        <v>250</v>
      </c>
      <c r="B24" s="177"/>
      <c r="C24" s="208"/>
      <c r="D24" s="282"/>
      <c r="E24" s="178"/>
      <c r="F24" s="179">
        <f t="shared" si="0"/>
        <v>0</v>
      </c>
      <c r="G24" s="25" t="e">
        <f t="shared" si="1"/>
        <v>#DIV/0!</v>
      </c>
    </row>
    <row r="25" spans="1:10" s="180" customFormat="1" ht="24.75" hidden="1" customHeight="1">
      <c r="A25" s="181" t="s">
        <v>251</v>
      </c>
      <c r="B25" s="177"/>
      <c r="C25" s="208"/>
      <c r="D25" s="282"/>
      <c r="E25" s="178"/>
      <c r="F25" s="179">
        <f t="shared" si="0"/>
        <v>0</v>
      </c>
      <c r="G25" s="25" t="e">
        <f t="shared" si="1"/>
        <v>#DIV/0!</v>
      </c>
    </row>
    <row r="26" spans="1:10" s="180" customFormat="1" ht="24.75" hidden="1" customHeight="1">
      <c r="A26" s="181" t="s">
        <v>252</v>
      </c>
      <c r="B26" s="177"/>
      <c r="C26" s="208"/>
      <c r="D26" s="282"/>
      <c r="E26" s="178"/>
      <c r="F26" s="179">
        <f t="shared" si="0"/>
        <v>0</v>
      </c>
      <c r="G26" s="25" t="e">
        <f t="shared" si="1"/>
        <v>#DIV/0!</v>
      </c>
    </row>
    <row r="27" spans="1:10" s="180" customFormat="1" ht="24.75" hidden="1" customHeight="1">
      <c r="A27" s="181" t="s">
        <v>253</v>
      </c>
      <c r="B27" s="177"/>
      <c r="C27" s="208"/>
      <c r="D27" s="282"/>
      <c r="E27" s="178"/>
      <c r="F27" s="179">
        <f t="shared" si="0"/>
        <v>0</v>
      </c>
      <c r="G27" s="25" t="e">
        <f t="shared" si="1"/>
        <v>#DIV/0!</v>
      </c>
    </row>
    <row r="28" spans="1:10" s="180" customFormat="1" ht="24.75" customHeight="1">
      <c r="A28" s="181" t="s">
        <v>254</v>
      </c>
      <c r="B28" s="177"/>
      <c r="C28" s="208"/>
      <c r="D28" s="178">
        <v>-3</v>
      </c>
      <c r="E28" s="178">
        <v>-4</v>
      </c>
      <c r="F28" s="179">
        <f t="shared" si="0"/>
        <v>-1</v>
      </c>
      <c r="G28" s="25">
        <f t="shared" si="1"/>
        <v>133.33333333333331</v>
      </c>
    </row>
    <row r="29" spans="1:10" s="180" customFormat="1" ht="24.75" customHeight="1">
      <c r="A29" s="181" t="s">
        <v>255</v>
      </c>
      <c r="B29" s="177"/>
      <c r="C29" s="208">
        <v>-34</v>
      </c>
      <c r="D29" s="178">
        <v>-55</v>
      </c>
      <c r="E29" s="178">
        <v>-90</v>
      </c>
      <c r="F29" s="179">
        <f t="shared" si="0"/>
        <v>-35</v>
      </c>
      <c r="G29" s="25">
        <f t="shared" si="1"/>
        <v>163.63636363636365</v>
      </c>
    </row>
    <row r="30" spans="1:10" s="180" customFormat="1" ht="24.75" hidden="1" customHeight="1">
      <c r="A30" s="181" t="s">
        <v>256</v>
      </c>
      <c r="B30" s="177"/>
      <c r="C30" s="208"/>
      <c r="D30" s="282"/>
      <c r="E30" s="178"/>
      <c r="F30" s="179">
        <f t="shared" si="0"/>
        <v>0</v>
      </c>
      <c r="G30" s="25" t="e">
        <f t="shared" si="1"/>
        <v>#DIV/0!</v>
      </c>
    </row>
    <row r="31" spans="1:10" s="180" customFormat="1" ht="24" customHeight="1">
      <c r="A31" s="181" t="s">
        <v>257</v>
      </c>
      <c r="B31" s="177"/>
      <c r="C31" s="208">
        <v>-2</v>
      </c>
      <c r="D31" s="178">
        <v>-2</v>
      </c>
      <c r="E31" s="178">
        <v>-2</v>
      </c>
      <c r="F31" s="179">
        <f t="shared" si="0"/>
        <v>0</v>
      </c>
      <c r="G31" s="25">
        <f t="shared" si="1"/>
        <v>100</v>
      </c>
    </row>
    <row r="32" spans="1:10" s="180" customFormat="1" ht="21" customHeight="1">
      <c r="A32" s="181" t="s">
        <v>258</v>
      </c>
      <c r="B32" s="177"/>
      <c r="C32" s="208">
        <v>-2</v>
      </c>
      <c r="D32" s="182"/>
      <c r="E32" s="178"/>
      <c r="F32" s="179">
        <f t="shared" si="0"/>
        <v>0</v>
      </c>
      <c r="G32" s="25"/>
    </row>
    <row r="33" spans="1:7" s="180" customFormat="1" ht="24.75" hidden="1" customHeight="1">
      <c r="A33" s="181" t="s">
        <v>259</v>
      </c>
      <c r="B33" s="177"/>
      <c r="C33" s="208"/>
      <c r="D33" s="178"/>
      <c r="E33" s="178"/>
      <c r="F33" s="179">
        <f t="shared" si="0"/>
        <v>0</v>
      </c>
      <c r="G33" s="25" t="e">
        <f t="shared" si="1"/>
        <v>#DIV/0!</v>
      </c>
    </row>
    <row r="34" spans="1:7" s="180" customFormat="1" ht="24.75" customHeight="1">
      <c r="A34" s="181" t="s">
        <v>260</v>
      </c>
      <c r="B34" s="177"/>
      <c r="C34" s="208">
        <v>-1</v>
      </c>
      <c r="D34" s="178">
        <v>-2</v>
      </c>
      <c r="E34" s="178">
        <v>-2</v>
      </c>
      <c r="F34" s="179">
        <f t="shared" si="0"/>
        <v>0</v>
      </c>
      <c r="G34" s="25">
        <f t="shared" si="1"/>
        <v>100</v>
      </c>
    </row>
    <row r="35" spans="1:7" s="180" customFormat="1" ht="24.75" customHeight="1">
      <c r="A35" s="181" t="s">
        <v>291</v>
      </c>
      <c r="B35" s="177"/>
      <c r="C35" s="208"/>
      <c r="D35" s="178"/>
      <c r="E35" s="178">
        <v>-6</v>
      </c>
      <c r="F35" s="179">
        <f t="shared" si="0"/>
        <v>-6</v>
      </c>
      <c r="G35" s="25"/>
    </row>
    <row r="36" spans="1:7" s="180" customFormat="1" ht="24.75" customHeight="1">
      <c r="A36" s="181" t="s">
        <v>261</v>
      </c>
      <c r="B36" s="177"/>
      <c r="C36" s="179">
        <v>-2</v>
      </c>
      <c r="D36" s="178">
        <v>-1</v>
      </c>
      <c r="E36" s="178"/>
      <c r="F36" s="179">
        <f t="shared" si="0"/>
        <v>1</v>
      </c>
      <c r="G36" s="25">
        <f t="shared" si="1"/>
        <v>0</v>
      </c>
    </row>
    <row r="37" spans="1:7" s="180" customFormat="1" ht="24.75" customHeight="1">
      <c r="A37" s="181" t="s">
        <v>262</v>
      </c>
      <c r="B37" s="183"/>
      <c r="C37" s="208"/>
      <c r="D37" s="178">
        <v>-25</v>
      </c>
      <c r="E37" s="178">
        <v>-24</v>
      </c>
      <c r="F37" s="179">
        <f t="shared" si="0"/>
        <v>1</v>
      </c>
      <c r="G37" s="25">
        <f t="shared" si="1"/>
        <v>96</v>
      </c>
    </row>
    <row r="38" spans="1:7" s="185" customFormat="1" ht="31.5" customHeight="1">
      <c r="A38" s="173" t="s">
        <v>187</v>
      </c>
      <c r="B38" s="184">
        <v>1049</v>
      </c>
      <c r="C38" s="175">
        <f>SUM(C39:C48)</f>
        <v>-33</v>
      </c>
      <c r="D38" s="175">
        <f>SUM(D39:D48)</f>
        <v>-26</v>
      </c>
      <c r="E38" s="175">
        <f>SUM(E39:E48)</f>
        <v>-29</v>
      </c>
      <c r="F38" s="175">
        <f t="shared" si="0"/>
        <v>-3</v>
      </c>
      <c r="G38" s="23">
        <f t="shared" si="1"/>
        <v>111.53846153846155</v>
      </c>
    </row>
    <row r="39" spans="1:7" s="188" customFormat="1" ht="22.5" customHeight="1">
      <c r="A39" s="186" t="s">
        <v>260</v>
      </c>
      <c r="B39" s="187"/>
      <c r="C39" s="208"/>
      <c r="D39" s="178"/>
      <c r="E39" s="178">
        <v>-1</v>
      </c>
      <c r="F39" s="179">
        <f t="shared" si="0"/>
        <v>-1</v>
      </c>
      <c r="G39" s="25"/>
    </row>
    <row r="40" spans="1:7" s="188" customFormat="1" ht="22.5" customHeight="1">
      <c r="A40" s="186" t="s">
        <v>261</v>
      </c>
      <c r="B40" s="187"/>
      <c r="C40" s="208">
        <v>-1</v>
      </c>
      <c r="D40" s="178">
        <v>-3</v>
      </c>
      <c r="E40" s="178">
        <v>-2</v>
      </c>
      <c r="F40" s="179">
        <f t="shared" si="0"/>
        <v>1</v>
      </c>
      <c r="G40" s="25">
        <f t="shared" si="1"/>
        <v>66.666666666666657</v>
      </c>
    </row>
    <row r="41" spans="1:7" s="188" customFormat="1" ht="32.25" customHeight="1">
      <c r="A41" s="186" t="s">
        <v>263</v>
      </c>
      <c r="B41" s="187"/>
      <c r="C41" s="208">
        <v>-1</v>
      </c>
      <c r="D41" s="178"/>
      <c r="E41" s="178">
        <v>-3</v>
      </c>
      <c r="F41" s="179">
        <f t="shared" si="0"/>
        <v>-3</v>
      </c>
      <c r="G41" s="25"/>
    </row>
    <row r="42" spans="1:7" s="188" customFormat="1" ht="21.75" customHeight="1">
      <c r="A42" s="186" t="s">
        <v>317</v>
      </c>
      <c r="B42" s="187"/>
      <c r="C42" s="208">
        <v>-2</v>
      </c>
      <c r="D42" s="178"/>
      <c r="E42" s="178"/>
      <c r="F42" s="179">
        <f t="shared" ref="F42" si="2">E42-D42</f>
        <v>0</v>
      </c>
      <c r="G42" s="25"/>
    </row>
    <row r="43" spans="1:7" s="188" customFormat="1" ht="22.5" customHeight="1">
      <c r="A43" s="186" t="s">
        <v>264</v>
      </c>
      <c r="B43" s="187"/>
      <c r="C43" s="208">
        <v>-2</v>
      </c>
      <c r="D43" s="178">
        <v>-2</v>
      </c>
      <c r="E43" s="178">
        <v>-4</v>
      </c>
      <c r="F43" s="179">
        <f t="shared" si="0"/>
        <v>-2</v>
      </c>
      <c r="G43" s="25">
        <f t="shared" si="1"/>
        <v>200</v>
      </c>
    </row>
    <row r="44" spans="1:7" s="188" customFormat="1" ht="22.5" hidden="1" customHeight="1">
      <c r="A44" s="189" t="s">
        <v>265</v>
      </c>
      <c r="B44" s="187"/>
      <c r="C44" s="208"/>
      <c r="D44" s="178"/>
      <c r="E44" s="178"/>
      <c r="F44" s="179">
        <f t="shared" si="0"/>
        <v>0</v>
      </c>
      <c r="G44" s="25" t="e">
        <f t="shared" si="1"/>
        <v>#DIV/0!</v>
      </c>
    </row>
    <row r="45" spans="1:7" s="188" customFormat="1" ht="22.5" hidden="1" customHeight="1">
      <c r="A45" s="189" t="s">
        <v>266</v>
      </c>
      <c r="B45" s="187"/>
      <c r="C45" s="208"/>
      <c r="D45" s="178"/>
      <c r="E45" s="178"/>
      <c r="F45" s="179">
        <f t="shared" si="0"/>
        <v>0</v>
      </c>
      <c r="G45" s="25" t="e">
        <f t="shared" si="1"/>
        <v>#DIV/0!</v>
      </c>
    </row>
    <row r="46" spans="1:7" s="188" customFormat="1" ht="22.5" customHeight="1">
      <c r="A46" s="189" t="s">
        <v>267</v>
      </c>
      <c r="B46" s="187"/>
      <c r="C46" s="208">
        <v>-1</v>
      </c>
      <c r="D46" s="178">
        <v>-1</v>
      </c>
      <c r="E46" s="178">
        <v>-1</v>
      </c>
      <c r="F46" s="179">
        <f t="shared" si="0"/>
        <v>0</v>
      </c>
      <c r="G46" s="25">
        <f t="shared" si="1"/>
        <v>100</v>
      </c>
    </row>
    <row r="47" spans="1:7" s="188" customFormat="1" ht="22.5" hidden="1" customHeight="1">
      <c r="A47" s="186" t="s">
        <v>268</v>
      </c>
      <c r="B47" s="187"/>
      <c r="C47" s="208"/>
      <c r="D47" s="178"/>
      <c r="E47" s="178"/>
      <c r="F47" s="179">
        <f t="shared" si="0"/>
        <v>0</v>
      </c>
      <c r="G47" s="25" t="e">
        <f t="shared" si="1"/>
        <v>#DIV/0!</v>
      </c>
    </row>
    <row r="48" spans="1:7" s="188" customFormat="1" ht="22.5" customHeight="1">
      <c r="A48" s="186" t="s">
        <v>269</v>
      </c>
      <c r="B48" s="187"/>
      <c r="C48" s="208">
        <v>-26</v>
      </c>
      <c r="D48" s="178">
        <v>-20</v>
      </c>
      <c r="E48" s="178">
        <v>-18</v>
      </c>
      <c r="F48" s="179">
        <f t="shared" si="0"/>
        <v>2</v>
      </c>
      <c r="G48" s="25">
        <f t="shared" si="1"/>
        <v>90</v>
      </c>
    </row>
    <row r="49" spans="1:7" s="185" customFormat="1" ht="29.25" customHeight="1">
      <c r="A49" s="173" t="s">
        <v>123</v>
      </c>
      <c r="B49" s="184">
        <v>1073</v>
      </c>
      <c r="C49" s="175">
        <f>SUM(C50:C56)</f>
        <v>62</v>
      </c>
      <c r="D49" s="175">
        <f>SUM(D50:D56)</f>
        <v>243</v>
      </c>
      <c r="E49" s="175">
        <f>SUM(E50:E56)</f>
        <v>116</v>
      </c>
      <c r="F49" s="175">
        <f t="shared" si="0"/>
        <v>-127</v>
      </c>
      <c r="G49" s="23">
        <f t="shared" si="1"/>
        <v>47.736625514403293</v>
      </c>
    </row>
    <row r="50" spans="1:7" s="188" customFormat="1" ht="24.75" customHeight="1">
      <c r="A50" s="190" t="s">
        <v>270</v>
      </c>
      <c r="B50" s="187"/>
      <c r="C50" s="208"/>
      <c r="D50" s="178"/>
      <c r="E50" s="178">
        <v>5</v>
      </c>
      <c r="F50" s="179">
        <f t="shared" si="0"/>
        <v>5</v>
      </c>
      <c r="G50" s="25"/>
    </row>
    <row r="51" spans="1:7" s="188" customFormat="1" ht="22.5" customHeight="1">
      <c r="A51" s="190" t="s">
        <v>271</v>
      </c>
      <c r="B51" s="187"/>
      <c r="C51" s="208">
        <v>54</v>
      </c>
      <c r="D51" s="178">
        <v>40</v>
      </c>
      <c r="E51" s="178">
        <v>111</v>
      </c>
      <c r="F51" s="179">
        <f t="shared" si="0"/>
        <v>71</v>
      </c>
      <c r="G51" s="25">
        <f t="shared" si="1"/>
        <v>277.5</v>
      </c>
    </row>
    <row r="52" spans="1:7" s="188" customFormat="1" ht="19.5" customHeight="1">
      <c r="A52" s="190" t="s">
        <v>272</v>
      </c>
      <c r="B52" s="187"/>
      <c r="C52" s="208">
        <v>8</v>
      </c>
      <c r="D52" s="178"/>
      <c r="E52" s="178"/>
      <c r="F52" s="179">
        <f t="shared" si="0"/>
        <v>0</v>
      </c>
      <c r="G52" s="25"/>
    </row>
    <row r="53" spans="1:7" s="188" customFormat="1" ht="15.75" hidden="1" customHeight="1">
      <c r="A53" s="190" t="s">
        <v>273</v>
      </c>
      <c r="B53" s="187"/>
      <c r="C53" s="192"/>
      <c r="D53" s="178"/>
      <c r="E53" s="178"/>
      <c r="F53" s="179">
        <f t="shared" si="0"/>
        <v>0</v>
      </c>
      <c r="G53" s="25" t="e">
        <f t="shared" si="1"/>
        <v>#DIV/0!</v>
      </c>
    </row>
    <row r="54" spans="1:7" s="188" customFormat="1" ht="23.25" hidden="1" customHeight="1">
      <c r="A54" s="190" t="s">
        <v>274</v>
      </c>
      <c r="B54" s="187"/>
      <c r="C54" s="192"/>
      <c r="D54" s="178"/>
      <c r="E54" s="178"/>
      <c r="F54" s="179">
        <f t="shared" si="0"/>
        <v>0</v>
      </c>
      <c r="G54" s="25" t="e">
        <f t="shared" si="1"/>
        <v>#DIV/0!</v>
      </c>
    </row>
    <row r="55" spans="1:7" s="188" customFormat="1" ht="21" customHeight="1">
      <c r="A55" s="190" t="s">
        <v>275</v>
      </c>
      <c r="B55" s="187"/>
      <c r="C55" s="192"/>
      <c r="D55" s="178">
        <v>3</v>
      </c>
      <c r="E55" s="178"/>
      <c r="F55" s="179">
        <f t="shared" si="0"/>
        <v>-3</v>
      </c>
      <c r="G55" s="25">
        <f t="shared" si="1"/>
        <v>0</v>
      </c>
    </row>
    <row r="56" spans="1:7" s="188" customFormat="1" ht="22.5" customHeight="1">
      <c r="A56" s="190" t="s">
        <v>276</v>
      </c>
      <c r="B56" s="187"/>
      <c r="C56" s="178"/>
      <c r="D56" s="178">
        <v>200</v>
      </c>
      <c r="E56" s="178"/>
      <c r="F56" s="179">
        <f t="shared" si="0"/>
        <v>-200</v>
      </c>
      <c r="G56" s="25">
        <f t="shared" si="1"/>
        <v>0</v>
      </c>
    </row>
    <row r="57" spans="1:7" s="185" customFormat="1" ht="30" customHeight="1">
      <c r="A57" s="173" t="s">
        <v>188</v>
      </c>
      <c r="B57" s="184">
        <v>1086</v>
      </c>
      <c r="C57" s="175">
        <f>SUM(C58:C65)</f>
        <v>-59</v>
      </c>
      <c r="D57" s="175">
        <f>SUM(D58:D65)</f>
        <v>-26</v>
      </c>
      <c r="E57" s="175">
        <f>SUM(E58:E65)</f>
        <v>-70</v>
      </c>
      <c r="F57" s="175">
        <f t="shared" si="0"/>
        <v>-44</v>
      </c>
      <c r="G57" s="23">
        <f t="shared" si="1"/>
        <v>269.23076923076923</v>
      </c>
    </row>
    <row r="58" spans="1:7" s="188" customFormat="1" ht="33" customHeight="1">
      <c r="A58" s="193" t="s">
        <v>319</v>
      </c>
      <c r="B58" s="187"/>
      <c r="C58" s="178">
        <v>-3</v>
      </c>
      <c r="D58" s="178">
        <v>-1</v>
      </c>
      <c r="E58" s="178"/>
      <c r="F58" s="179">
        <f t="shared" si="0"/>
        <v>1</v>
      </c>
      <c r="G58" s="25">
        <f t="shared" si="1"/>
        <v>0</v>
      </c>
    </row>
    <row r="59" spans="1:7" s="188" customFormat="1" ht="21" customHeight="1">
      <c r="A59" s="186" t="s">
        <v>277</v>
      </c>
      <c r="B59" s="187"/>
      <c r="C59" s="178"/>
      <c r="D59" s="191"/>
      <c r="E59" s="178"/>
      <c r="F59" s="179">
        <f t="shared" si="0"/>
        <v>0</v>
      </c>
      <c r="G59" s="25"/>
    </row>
    <row r="60" spans="1:7" s="188" customFormat="1" ht="32.25" customHeight="1">
      <c r="A60" s="193" t="s">
        <v>278</v>
      </c>
      <c r="B60" s="187"/>
      <c r="C60" s="178">
        <v>-14</v>
      </c>
      <c r="D60" s="191"/>
      <c r="E60" s="178">
        <v>-28</v>
      </c>
      <c r="F60" s="179">
        <f t="shared" si="0"/>
        <v>-28</v>
      </c>
      <c r="G60" s="25"/>
    </row>
    <row r="61" spans="1:7" s="188" customFormat="1" ht="22.5" customHeight="1">
      <c r="A61" s="193" t="s">
        <v>279</v>
      </c>
      <c r="B61" s="187"/>
      <c r="C61" s="178">
        <v>-7</v>
      </c>
      <c r="D61" s="191"/>
      <c r="E61" s="178">
        <v>-15</v>
      </c>
      <c r="F61" s="179">
        <f t="shared" si="0"/>
        <v>-15</v>
      </c>
      <c r="G61" s="25"/>
    </row>
    <row r="62" spans="1:7" s="188" customFormat="1" ht="22.5" customHeight="1">
      <c r="A62" s="186" t="s">
        <v>280</v>
      </c>
      <c r="B62" s="187"/>
      <c r="C62" s="178">
        <v>-5</v>
      </c>
      <c r="D62" s="178">
        <v>-6</v>
      </c>
      <c r="E62" s="178">
        <v>-5</v>
      </c>
      <c r="F62" s="179">
        <f t="shared" si="0"/>
        <v>1</v>
      </c>
      <c r="G62" s="25">
        <f t="shared" si="1"/>
        <v>83.333333333333343</v>
      </c>
    </row>
    <row r="63" spans="1:7" s="188" customFormat="1" ht="22.5" customHeight="1">
      <c r="A63" s="186" t="s">
        <v>281</v>
      </c>
      <c r="B63" s="187"/>
      <c r="C63" s="178">
        <v>-20</v>
      </c>
      <c r="D63" s="178">
        <v>-18</v>
      </c>
      <c r="E63" s="178">
        <v>-18</v>
      </c>
      <c r="F63" s="179">
        <f t="shared" si="0"/>
        <v>0</v>
      </c>
      <c r="G63" s="25">
        <f t="shared" si="1"/>
        <v>100</v>
      </c>
    </row>
    <row r="64" spans="1:7" s="188" customFormat="1" ht="22.5" customHeight="1">
      <c r="A64" s="193" t="s">
        <v>282</v>
      </c>
      <c r="B64" s="187"/>
      <c r="C64" s="178">
        <v>-2</v>
      </c>
      <c r="D64" s="178">
        <v>-1</v>
      </c>
      <c r="E64" s="178">
        <v>-4</v>
      </c>
      <c r="F64" s="179">
        <f t="shared" si="0"/>
        <v>-3</v>
      </c>
      <c r="G64" s="25">
        <f t="shared" si="1"/>
        <v>400</v>
      </c>
    </row>
    <row r="65" spans="1:8" s="188" customFormat="1" ht="22.5" customHeight="1">
      <c r="A65" s="186" t="s">
        <v>283</v>
      </c>
      <c r="B65" s="187"/>
      <c r="C65" s="178">
        <v>-8</v>
      </c>
      <c r="D65" s="178"/>
      <c r="E65" s="178"/>
      <c r="F65" s="179">
        <f t="shared" si="0"/>
        <v>0</v>
      </c>
      <c r="G65" s="25"/>
    </row>
    <row r="66" spans="1:8" s="188" customFormat="1" ht="18" hidden="1" customHeight="1">
      <c r="A66" s="173" t="s">
        <v>284</v>
      </c>
      <c r="B66" s="187">
        <v>1162</v>
      </c>
      <c r="C66" s="192">
        <f>SUM(C67:C68)</f>
        <v>0</v>
      </c>
      <c r="D66" s="192">
        <f>SUM(D67:D68)</f>
        <v>0</v>
      </c>
      <c r="E66" s="192">
        <f>SUM(E67:E68)</f>
        <v>0</v>
      </c>
      <c r="F66" s="175">
        <f t="shared" ref="F66:F68" si="3">E66-D66</f>
        <v>0</v>
      </c>
      <c r="G66" s="24" t="e">
        <f t="shared" ref="G66" si="4">(E66/D66)*100</f>
        <v>#DIV/0!</v>
      </c>
    </row>
    <row r="67" spans="1:8" s="188" customFormat="1" ht="18" hidden="1" customHeight="1">
      <c r="A67" s="186" t="s">
        <v>285</v>
      </c>
      <c r="B67" s="187"/>
      <c r="C67" s="191"/>
      <c r="D67" s="178"/>
      <c r="E67" s="178"/>
      <c r="F67" s="179">
        <f t="shared" si="3"/>
        <v>0</v>
      </c>
      <c r="G67" s="26"/>
    </row>
    <row r="68" spans="1:8" s="188" customFormat="1" ht="18" hidden="1" customHeight="1">
      <c r="A68" s="186" t="s">
        <v>286</v>
      </c>
      <c r="B68" s="187"/>
      <c r="C68" s="191"/>
      <c r="D68" s="178"/>
      <c r="E68" s="191"/>
      <c r="F68" s="179">
        <f t="shared" si="3"/>
        <v>0</v>
      </c>
      <c r="G68" s="26" t="e">
        <f t="shared" ref="G68" si="5">(E68/D68)*100</f>
        <v>#DIV/0!</v>
      </c>
    </row>
    <row r="69" spans="1:8" s="180" customFormat="1" ht="42" customHeight="1">
      <c r="A69" s="194"/>
      <c r="B69" s="195"/>
      <c r="C69" s="196"/>
      <c r="D69" s="196"/>
      <c r="E69" s="197"/>
      <c r="F69" s="198"/>
      <c r="G69" s="198"/>
      <c r="H69" s="198"/>
    </row>
    <row r="70" spans="1:8" s="202" customFormat="1" ht="17.25" customHeight="1">
      <c r="A70" s="199" t="s">
        <v>287</v>
      </c>
      <c r="B70" s="200"/>
      <c r="C70" s="303" t="s">
        <v>288</v>
      </c>
      <c r="D70" s="303"/>
      <c r="E70" s="246"/>
      <c r="F70" s="201" t="s">
        <v>289</v>
      </c>
      <c r="H70" s="203"/>
    </row>
    <row r="71" spans="1:8" s="256" customFormat="1" ht="12.75">
      <c r="A71" s="255" t="s">
        <v>179</v>
      </c>
      <c r="C71" s="304" t="s">
        <v>46</v>
      </c>
      <c r="D71" s="304"/>
      <c r="E71" s="255"/>
      <c r="F71" s="255" t="s">
        <v>290</v>
      </c>
      <c r="H71" s="255"/>
    </row>
    <row r="72" spans="1:8">
      <c r="A72" s="204"/>
      <c r="D72" s="205"/>
      <c r="E72" s="206"/>
      <c r="F72" s="206"/>
      <c r="G72" s="206"/>
    </row>
    <row r="73" spans="1:8">
      <c r="A73" s="204"/>
      <c r="D73" s="205"/>
      <c r="E73" s="206"/>
      <c r="F73" s="206"/>
      <c r="G73" s="206"/>
    </row>
    <row r="74" spans="1:8">
      <c r="A74" s="204"/>
      <c r="D74" s="205"/>
      <c r="E74" s="206"/>
      <c r="F74" s="206"/>
      <c r="G74" s="206"/>
    </row>
    <row r="75" spans="1:8">
      <c r="A75" s="204"/>
      <c r="D75" s="205"/>
      <c r="E75" s="206"/>
      <c r="F75" s="206"/>
      <c r="G75" s="206"/>
    </row>
    <row r="76" spans="1:8">
      <c r="A76" s="204"/>
      <c r="D76" s="205"/>
      <c r="E76" s="206"/>
      <c r="F76" s="206"/>
      <c r="G76" s="206"/>
    </row>
    <row r="77" spans="1:8">
      <c r="A77" s="204"/>
      <c r="D77" s="205"/>
      <c r="E77" s="206"/>
      <c r="F77" s="206"/>
      <c r="G77" s="206"/>
    </row>
    <row r="78" spans="1:8">
      <c r="A78" s="204"/>
      <c r="D78" s="205"/>
      <c r="E78" s="206"/>
      <c r="F78" s="206"/>
      <c r="G78" s="206"/>
    </row>
    <row r="79" spans="1:8">
      <c r="A79" s="204"/>
      <c r="D79" s="205"/>
      <c r="E79" s="206"/>
      <c r="F79" s="206"/>
      <c r="G79" s="206"/>
    </row>
    <row r="80" spans="1:8">
      <c r="A80" s="204"/>
      <c r="D80" s="205"/>
      <c r="E80" s="206"/>
      <c r="F80" s="206"/>
      <c r="G80" s="206"/>
    </row>
    <row r="81" spans="1:7">
      <c r="A81" s="204"/>
      <c r="D81" s="205"/>
      <c r="E81" s="206"/>
      <c r="F81" s="206"/>
      <c r="G81" s="206"/>
    </row>
    <row r="82" spans="1:7">
      <c r="A82" s="204"/>
      <c r="D82" s="205"/>
      <c r="E82" s="206"/>
      <c r="F82" s="206"/>
      <c r="G82" s="206"/>
    </row>
    <row r="83" spans="1:7">
      <c r="A83" s="204"/>
      <c r="D83" s="205"/>
      <c r="E83" s="206"/>
      <c r="F83" s="206"/>
      <c r="G83" s="206"/>
    </row>
    <row r="84" spans="1:7">
      <c r="A84" s="204"/>
      <c r="D84" s="205"/>
      <c r="E84" s="206"/>
      <c r="F84" s="206"/>
      <c r="G84" s="206"/>
    </row>
    <row r="85" spans="1:7">
      <c r="A85" s="204"/>
      <c r="D85" s="205"/>
      <c r="E85" s="206"/>
      <c r="F85" s="206"/>
      <c r="G85" s="206"/>
    </row>
    <row r="86" spans="1:7">
      <c r="A86" s="204"/>
      <c r="D86" s="205"/>
      <c r="E86" s="206"/>
      <c r="F86" s="206"/>
      <c r="G86" s="206"/>
    </row>
    <row r="87" spans="1:7">
      <c r="A87" s="204"/>
      <c r="D87" s="205"/>
      <c r="E87" s="206"/>
      <c r="F87" s="206"/>
      <c r="G87" s="206"/>
    </row>
    <row r="88" spans="1:7">
      <c r="A88" s="204"/>
      <c r="D88" s="205"/>
      <c r="E88" s="206"/>
      <c r="F88" s="206"/>
      <c r="G88" s="206"/>
    </row>
    <row r="89" spans="1:7">
      <c r="A89" s="204"/>
      <c r="D89" s="205"/>
      <c r="E89" s="206"/>
      <c r="F89" s="206"/>
      <c r="G89" s="206"/>
    </row>
    <row r="90" spans="1:7">
      <c r="A90" s="204"/>
      <c r="D90" s="205"/>
      <c r="E90" s="206"/>
      <c r="F90" s="206"/>
      <c r="G90" s="206"/>
    </row>
    <row r="91" spans="1:7">
      <c r="A91" s="204"/>
      <c r="D91" s="205"/>
      <c r="E91" s="206"/>
      <c r="F91" s="206"/>
      <c r="G91" s="206"/>
    </row>
    <row r="92" spans="1:7">
      <c r="A92" s="204"/>
      <c r="D92" s="205"/>
      <c r="E92" s="206"/>
      <c r="F92" s="206"/>
      <c r="G92" s="206"/>
    </row>
    <row r="93" spans="1:7">
      <c r="A93" s="204"/>
      <c r="D93" s="205"/>
      <c r="E93" s="206"/>
      <c r="F93" s="206"/>
      <c r="G93" s="206"/>
    </row>
    <row r="94" spans="1:7">
      <c r="A94" s="204"/>
      <c r="D94" s="205"/>
      <c r="E94" s="206"/>
      <c r="F94" s="206"/>
      <c r="G94" s="206"/>
    </row>
    <row r="95" spans="1:7">
      <c r="A95" s="204"/>
      <c r="D95" s="205"/>
      <c r="E95" s="206"/>
      <c r="F95" s="206"/>
      <c r="G95" s="206"/>
    </row>
    <row r="96" spans="1:7">
      <c r="A96" s="204"/>
      <c r="D96" s="205"/>
      <c r="E96" s="206"/>
      <c r="F96" s="206"/>
      <c r="G96" s="206"/>
    </row>
    <row r="97" spans="1:7">
      <c r="A97" s="204"/>
      <c r="D97" s="205"/>
      <c r="E97" s="206"/>
      <c r="F97" s="206"/>
      <c r="G97" s="206"/>
    </row>
    <row r="98" spans="1:7">
      <c r="A98" s="204"/>
      <c r="D98" s="205"/>
      <c r="E98" s="206"/>
      <c r="F98" s="206"/>
      <c r="G98" s="206"/>
    </row>
    <row r="99" spans="1:7">
      <c r="A99" s="204"/>
      <c r="D99" s="205"/>
      <c r="E99" s="206"/>
      <c r="F99" s="206"/>
      <c r="G99" s="206"/>
    </row>
    <row r="100" spans="1:7">
      <c r="A100" s="204"/>
      <c r="D100" s="205"/>
      <c r="E100" s="206"/>
      <c r="F100" s="206"/>
      <c r="G100" s="206"/>
    </row>
    <row r="101" spans="1:7">
      <c r="A101" s="204"/>
      <c r="D101" s="205"/>
      <c r="E101" s="206"/>
      <c r="F101" s="206"/>
      <c r="G101" s="206"/>
    </row>
    <row r="102" spans="1:7">
      <c r="A102" s="204"/>
      <c r="D102" s="205"/>
      <c r="E102" s="206"/>
      <c r="F102" s="206"/>
      <c r="G102" s="206"/>
    </row>
    <row r="103" spans="1:7">
      <c r="A103" s="204"/>
      <c r="D103" s="205"/>
      <c r="E103" s="206"/>
      <c r="F103" s="206"/>
      <c r="G103" s="206"/>
    </row>
    <row r="104" spans="1:7">
      <c r="A104" s="204"/>
      <c r="D104" s="205"/>
      <c r="E104" s="206"/>
      <c r="F104" s="206"/>
      <c r="G104" s="206"/>
    </row>
    <row r="105" spans="1:7">
      <c r="A105" s="204"/>
      <c r="D105" s="205"/>
      <c r="E105" s="206"/>
      <c r="F105" s="206"/>
      <c r="G105" s="206"/>
    </row>
    <row r="106" spans="1:7">
      <c r="A106" s="204"/>
      <c r="D106" s="205"/>
      <c r="E106" s="206"/>
      <c r="F106" s="206"/>
      <c r="G106" s="206"/>
    </row>
    <row r="107" spans="1:7">
      <c r="A107" s="204"/>
      <c r="D107" s="205"/>
      <c r="E107" s="206"/>
      <c r="F107" s="206"/>
      <c r="G107" s="206"/>
    </row>
    <row r="108" spans="1:7">
      <c r="A108" s="204"/>
      <c r="D108" s="205"/>
      <c r="E108" s="206"/>
      <c r="F108" s="206"/>
      <c r="G108" s="206"/>
    </row>
    <row r="109" spans="1:7">
      <c r="A109" s="204"/>
      <c r="D109" s="205"/>
      <c r="E109" s="206"/>
      <c r="F109" s="206"/>
      <c r="G109" s="206"/>
    </row>
    <row r="110" spans="1:7">
      <c r="A110" s="204"/>
      <c r="D110" s="205"/>
      <c r="E110" s="206"/>
      <c r="F110" s="206"/>
      <c r="G110" s="206"/>
    </row>
    <row r="111" spans="1:7">
      <c r="A111" s="204"/>
      <c r="D111" s="205"/>
      <c r="E111" s="206"/>
      <c r="F111" s="206"/>
      <c r="G111" s="206"/>
    </row>
    <row r="112" spans="1:7">
      <c r="A112" s="204"/>
      <c r="D112" s="205"/>
      <c r="E112" s="206"/>
      <c r="F112" s="206"/>
      <c r="G112" s="206"/>
    </row>
    <row r="113" spans="1:7">
      <c r="A113" s="204"/>
      <c r="D113" s="205"/>
      <c r="E113" s="206"/>
      <c r="F113" s="206"/>
      <c r="G113" s="206"/>
    </row>
    <row r="114" spans="1:7">
      <c r="A114" s="204"/>
      <c r="D114" s="205"/>
      <c r="E114" s="206"/>
      <c r="F114" s="206"/>
      <c r="G114" s="206"/>
    </row>
    <row r="115" spans="1:7">
      <c r="A115" s="204"/>
      <c r="D115" s="205"/>
      <c r="E115" s="206"/>
      <c r="F115" s="206"/>
      <c r="G115" s="206"/>
    </row>
    <row r="116" spans="1:7">
      <c r="A116" s="204"/>
      <c r="D116" s="205"/>
      <c r="E116" s="206"/>
      <c r="F116" s="206"/>
      <c r="G116" s="206"/>
    </row>
    <row r="117" spans="1:7">
      <c r="A117" s="204"/>
      <c r="D117" s="205"/>
      <c r="E117" s="206"/>
      <c r="F117" s="206"/>
      <c r="G117" s="206"/>
    </row>
    <row r="118" spans="1:7">
      <c r="A118" s="204"/>
      <c r="D118" s="205"/>
      <c r="E118" s="206"/>
      <c r="F118" s="206"/>
      <c r="G118" s="206"/>
    </row>
    <row r="119" spans="1:7">
      <c r="A119" s="204"/>
      <c r="D119" s="205"/>
      <c r="E119" s="206"/>
      <c r="F119" s="206"/>
      <c r="G119" s="206"/>
    </row>
    <row r="120" spans="1:7">
      <c r="A120" s="204"/>
      <c r="D120" s="205"/>
      <c r="E120" s="206"/>
      <c r="F120" s="206"/>
      <c r="G120" s="206"/>
    </row>
    <row r="121" spans="1:7">
      <c r="A121" s="204"/>
      <c r="D121" s="205"/>
      <c r="E121" s="206"/>
      <c r="F121" s="206"/>
      <c r="G121" s="206"/>
    </row>
    <row r="122" spans="1:7">
      <c r="A122" s="204"/>
      <c r="D122" s="205"/>
      <c r="E122" s="206"/>
      <c r="F122" s="206"/>
      <c r="G122" s="206"/>
    </row>
    <row r="123" spans="1:7">
      <c r="A123" s="204"/>
      <c r="D123" s="205"/>
      <c r="E123" s="206"/>
      <c r="F123" s="206"/>
      <c r="G123" s="206"/>
    </row>
    <row r="124" spans="1:7">
      <c r="A124" s="204"/>
      <c r="D124" s="205"/>
      <c r="E124" s="206"/>
      <c r="F124" s="206"/>
      <c r="G124" s="206"/>
    </row>
    <row r="125" spans="1:7">
      <c r="A125" s="204"/>
      <c r="D125" s="205"/>
      <c r="E125" s="206"/>
      <c r="F125" s="206"/>
      <c r="G125" s="206"/>
    </row>
    <row r="126" spans="1:7">
      <c r="A126" s="204"/>
    </row>
    <row r="127" spans="1:7">
      <c r="A127" s="207"/>
    </row>
    <row r="128" spans="1:7">
      <c r="A128" s="207"/>
    </row>
    <row r="129" spans="1:1">
      <c r="A129" s="207"/>
    </row>
    <row r="130" spans="1:1">
      <c r="A130" s="207"/>
    </row>
    <row r="131" spans="1:1">
      <c r="A131" s="207"/>
    </row>
    <row r="132" spans="1:1">
      <c r="A132" s="207"/>
    </row>
    <row r="133" spans="1:1">
      <c r="A133" s="207"/>
    </row>
    <row r="134" spans="1:1">
      <c r="A134" s="207"/>
    </row>
    <row r="135" spans="1:1">
      <c r="A135" s="207"/>
    </row>
    <row r="136" spans="1:1">
      <c r="A136" s="207"/>
    </row>
    <row r="137" spans="1:1">
      <c r="A137" s="207"/>
    </row>
    <row r="138" spans="1:1">
      <c r="A138" s="207"/>
    </row>
    <row r="139" spans="1:1">
      <c r="A139" s="207"/>
    </row>
    <row r="140" spans="1:1">
      <c r="A140" s="207"/>
    </row>
    <row r="141" spans="1:1">
      <c r="A141" s="207"/>
    </row>
    <row r="142" spans="1:1">
      <c r="A142" s="207"/>
    </row>
    <row r="143" spans="1:1">
      <c r="A143" s="207"/>
    </row>
    <row r="144" spans="1:1">
      <c r="A144" s="207"/>
    </row>
    <row r="145" spans="1:1">
      <c r="A145" s="207"/>
    </row>
    <row r="146" spans="1:1">
      <c r="A146" s="207"/>
    </row>
    <row r="147" spans="1:1">
      <c r="A147" s="207"/>
    </row>
    <row r="148" spans="1:1">
      <c r="A148" s="207"/>
    </row>
    <row r="149" spans="1:1">
      <c r="A149" s="207"/>
    </row>
    <row r="150" spans="1:1">
      <c r="A150" s="207"/>
    </row>
    <row r="151" spans="1:1">
      <c r="A151" s="207"/>
    </row>
    <row r="152" spans="1:1">
      <c r="A152" s="207"/>
    </row>
    <row r="153" spans="1:1">
      <c r="A153" s="207"/>
    </row>
    <row r="154" spans="1:1">
      <c r="A154" s="207"/>
    </row>
    <row r="155" spans="1:1">
      <c r="A155" s="207"/>
    </row>
    <row r="156" spans="1:1">
      <c r="A156" s="207"/>
    </row>
    <row r="157" spans="1:1">
      <c r="A157" s="207"/>
    </row>
    <row r="158" spans="1:1">
      <c r="A158" s="207"/>
    </row>
    <row r="159" spans="1:1">
      <c r="A159" s="207"/>
    </row>
    <row r="160" spans="1:1">
      <c r="A160" s="207"/>
    </row>
    <row r="161" spans="1:1">
      <c r="A161" s="207"/>
    </row>
    <row r="162" spans="1:1">
      <c r="A162" s="207"/>
    </row>
    <row r="163" spans="1:1">
      <c r="A163" s="207"/>
    </row>
    <row r="164" spans="1:1">
      <c r="A164" s="207"/>
    </row>
    <row r="165" spans="1:1">
      <c r="A165" s="207"/>
    </row>
    <row r="166" spans="1:1">
      <c r="A166" s="207"/>
    </row>
    <row r="167" spans="1:1">
      <c r="A167" s="207"/>
    </row>
    <row r="168" spans="1:1">
      <c r="A168" s="207"/>
    </row>
    <row r="169" spans="1:1">
      <c r="A169" s="207"/>
    </row>
    <row r="170" spans="1:1">
      <c r="A170" s="207"/>
    </row>
    <row r="171" spans="1:1">
      <c r="A171" s="207"/>
    </row>
    <row r="172" spans="1:1">
      <c r="A172" s="207"/>
    </row>
    <row r="173" spans="1:1">
      <c r="A173" s="207"/>
    </row>
    <row r="174" spans="1:1">
      <c r="A174" s="207"/>
    </row>
    <row r="175" spans="1:1">
      <c r="A175" s="207"/>
    </row>
    <row r="176" spans="1:1">
      <c r="A176" s="207"/>
    </row>
    <row r="177" spans="1:1">
      <c r="A177" s="207"/>
    </row>
    <row r="178" spans="1:1">
      <c r="A178" s="207"/>
    </row>
    <row r="179" spans="1:1">
      <c r="A179" s="207"/>
    </row>
    <row r="180" spans="1:1">
      <c r="A180" s="207"/>
    </row>
    <row r="181" spans="1:1">
      <c r="A181" s="207"/>
    </row>
    <row r="182" spans="1:1">
      <c r="A182" s="207"/>
    </row>
    <row r="183" spans="1:1">
      <c r="A183" s="207"/>
    </row>
    <row r="184" spans="1:1">
      <c r="A184" s="207"/>
    </row>
    <row r="185" spans="1:1">
      <c r="A185" s="207"/>
    </row>
    <row r="186" spans="1:1">
      <c r="A186" s="207"/>
    </row>
    <row r="187" spans="1:1">
      <c r="A187" s="207"/>
    </row>
    <row r="188" spans="1:1">
      <c r="A188" s="207"/>
    </row>
    <row r="189" spans="1:1">
      <c r="A189" s="207"/>
    </row>
    <row r="190" spans="1:1">
      <c r="A190" s="207"/>
    </row>
    <row r="191" spans="1:1">
      <c r="A191" s="207"/>
    </row>
    <row r="192" spans="1:1">
      <c r="A192" s="207"/>
    </row>
    <row r="193" spans="1:1">
      <c r="A193" s="207"/>
    </row>
    <row r="194" spans="1:1">
      <c r="A194" s="207"/>
    </row>
    <row r="195" spans="1:1">
      <c r="A195" s="207"/>
    </row>
    <row r="196" spans="1:1">
      <c r="A196" s="207"/>
    </row>
    <row r="197" spans="1:1">
      <c r="A197" s="207"/>
    </row>
    <row r="198" spans="1:1">
      <c r="A198" s="207"/>
    </row>
    <row r="199" spans="1:1">
      <c r="A199" s="207"/>
    </row>
    <row r="200" spans="1:1">
      <c r="A200" s="207"/>
    </row>
    <row r="201" spans="1:1">
      <c r="A201" s="207"/>
    </row>
    <row r="202" spans="1:1">
      <c r="A202" s="207"/>
    </row>
    <row r="203" spans="1:1">
      <c r="A203" s="207"/>
    </row>
    <row r="204" spans="1:1">
      <c r="A204" s="207"/>
    </row>
    <row r="205" spans="1:1">
      <c r="A205" s="207"/>
    </row>
    <row r="206" spans="1:1">
      <c r="A206" s="207"/>
    </row>
    <row r="207" spans="1:1">
      <c r="A207" s="207"/>
    </row>
    <row r="208" spans="1:1">
      <c r="A208" s="207"/>
    </row>
    <row r="209" spans="1:1">
      <c r="A209" s="207"/>
    </row>
    <row r="210" spans="1:1">
      <c r="A210" s="207"/>
    </row>
    <row r="211" spans="1:1">
      <c r="A211" s="207"/>
    </row>
    <row r="212" spans="1:1">
      <c r="A212" s="207"/>
    </row>
    <row r="213" spans="1:1">
      <c r="A213" s="207"/>
    </row>
    <row r="214" spans="1:1">
      <c r="A214" s="207"/>
    </row>
    <row r="215" spans="1:1">
      <c r="A215" s="207"/>
    </row>
    <row r="216" spans="1:1">
      <c r="A216" s="207"/>
    </row>
    <row r="217" spans="1:1">
      <c r="A217" s="207"/>
    </row>
    <row r="218" spans="1:1">
      <c r="A218" s="207"/>
    </row>
    <row r="219" spans="1:1">
      <c r="A219" s="207"/>
    </row>
    <row r="220" spans="1:1">
      <c r="A220" s="207"/>
    </row>
    <row r="221" spans="1:1">
      <c r="A221" s="207"/>
    </row>
    <row r="222" spans="1:1">
      <c r="A222" s="207"/>
    </row>
    <row r="223" spans="1:1">
      <c r="A223" s="207"/>
    </row>
    <row r="224" spans="1:1">
      <c r="A224" s="207"/>
    </row>
    <row r="225" spans="1:1">
      <c r="A225" s="207"/>
    </row>
    <row r="226" spans="1:1">
      <c r="A226" s="207"/>
    </row>
    <row r="227" spans="1:1">
      <c r="A227" s="207"/>
    </row>
    <row r="228" spans="1:1">
      <c r="A228" s="207"/>
    </row>
    <row r="229" spans="1:1">
      <c r="A229" s="207"/>
    </row>
    <row r="230" spans="1:1">
      <c r="A230" s="207"/>
    </row>
    <row r="231" spans="1:1">
      <c r="A231" s="207"/>
    </row>
    <row r="232" spans="1:1">
      <c r="A232" s="207"/>
    </row>
    <row r="233" spans="1:1">
      <c r="A233" s="207"/>
    </row>
    <row r="234" spans="1:1">
      <c r="A234" s="207"/>
    </row>
    <row r="235" spans="1:1">
      <c r="A235" s="207"/>
    </row>
    <row r="236" spans="1:1">
      <c r="A236" s="207"/>
    </row>
    <row r="237" spans="1:1">
      <c r="A237" s="207"/>
    </row>
    <row r="238" spans="1:1">
      <c r="A238" s="207"/>
    </row>
    <row r="239" spans="1:1">
      <c r="A239" s="207"/>
    </row>
    <row r="240" spans="1:1">
      <c r="A240" s="207"/>
    </row>
    <row r="241" spans="1:1">
      <c r="A241" s="207"/>
    </row>
    <row r="242" spans="1:1">
      <c r="A242" s="207"/>
    </row>
    <row r="243" spans="1:1">
      <c r="A243" s="207"/>
    </row>
    <row r="244" spans="1:1">
      <c r="A244" s="207"/>
    </row>
    <row r="245" spans="1:1">
      <c r="A245" s="207"/>
    </row>
    <row r="246" spans="1:1">
      <c r="A246" s="207"/>
    </row>
    <row r="247" spans="1:1">
      <c r="A247" s="207"/>
    </row>
    <row r="248" spans="1:1">
      <c r="A248" s="207"/>
    </row>
    <row r="249" spans="1:1">
      <c r="A249" s="207"/>
    </row>
    <row r="250" spans="1:1">
      <c r="A250" s="207"/>
    </row>
    <row r="251" spans="1:1">
      <c r="A251" s="207"/>
    </row>
    <row r="252" spans="1:1">
      <c r="A252" s="207"/>
    </row>
    <row r="253" spans="1:1">
      <c r="A253" s="207"/>
    </row>
    <row r="254" spans="1:1">
      <c r="A254" s="207"/>
    </row>
    <row r="255" spans="1:1">
      <c r="A255" s="207"/>
    </row>
    <row r="256" spans="1:1">
      <c r="A256" s="207"/>
    </row>
    <row r="257" spans="1:1">
      <c r="A257" s="207"/>
    </row>
    <row r="258" spans="1:1">
      <c r="A258" s="207"/>
    </row>
    <row r="259" spans="1:1">
      <c r="A259" s="207"/>
    </row>
    <row r="260" spans="1:1">
      <c r="A260" s="207"/>
    </row>
    <row r="261" spans="1:1">
      <c r="A261" s="207"/>
    </row>
    <row r="262" spans="1:1">
      <c r="A262" s="207"/>
    </row>
    <row r="263" spans="1:1">
      <c r="A263" s="207"/>
    </row>
    <row r="264" spans="1:1">
      <c r="A264" s="207"/>
    </row>
    <row r="265" spans="1:1">
      <c r="A265" s="207"/>
    </row>
    <row r="266" spans="1:1">
      <c r="A266" s="207"/>
    </row>
    <row r="267" spans="1:1">
      <c r="A267" s="207"/>
    </row>
    <row r="268" spans="1:1">
      <c r="A268" s="207"/>
    </row>
    <row r="269" spans="1:1">
      <c r="A269" s="207"/>
    </row>
    <row r="270" spans="1:1">
      <c r="A270" s="207"/>
    </row>
    <row r="271" spans="1:1">
      <c r="A271" s="207"/>
    </row>
    <row r="272" spans="1:1">
      <c r="A272" s="207"/>
    </row>
    <row r="273" spans="1:1">
      <c r="A273" s="207"/>
    </row>
    <row r="274" spans="1:1">
      <c r="A274" s="207"/>
    </row>
    <row r="275" spans="1:1">
      <c r="A275" s="207"/>
    </row>
    <row r="276" spans="1:1">
      <c r="A276" s="207"/>
    </row>
    <row r="277" spans="1:1">
      <c r="A277" s="207"/>
    </row>
    <row r="278" spans="1:1">
      <c r="A278" s="207"/>
    </row>
    <row r="279" spans="1:1">
      <c r="A279" s="207"/>
    </row>
    <row r="280" spans="1:1">
      <c r="A280" s="207"/>
    </row>
    <row r="281" spans="1:1">
      <c r="A281" s="207"/>
    </row>
    <row r="282" spans="1:1">
      <c r="A282" s="207"/>
    </row>
    <row r="283" spans="1:1">
      <c r="A283" s="207"/>
    </row>
    <row r="284" spans="1:1">
      <c r="A284" s="207"/>
    </row>
    <row r="285" spans="1:1">
      <c r="A285" s="207"/>
    </row>
    <row r="286" spans="1:1">
      <c r="A286" s="207"/>
    </row>
    <row r="287" spans="1:1">
      <c r="A287" s="207"/>
    </row>
    <row r="288" spans="1:1">
      <c r="A288" s="207"/>
    </row>
    <row r="289" spans="1:1">
      <c r="A289" s="207"/>
    </row>
    <row r="290" spans="1:1">
      <c r="A290" s="207"/>
    </row>
    <row r="291" spans="1:1">
      <c r="A291" s="207"/>
    </row>
    <row r="292" spans="1:1">
      <c r="A292" s="207"/>
    </row>
    <row r="293" spans="1:1">
      <c r="A293" s="207"/>
    </row>
  </sheetData>
  <mergeCells count="3">
    <mergeCell ref="C70:D70"/>
    <mergeCell ref="C71:D71"/>
    <mergeCell ref="A2:G2"/>
  </mergeCells>
  <pageMargins left="0.59055118110236227" right="0.59055118110236227" top="0.98425196850393704" bottom="0.59055118110236227" header="0.31496062992125984" footer="0.31496062992125984"/>
  <pageSetup paperSize="9" scale="78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3"/>
  </sheetPr>
  <dimension ref="A1:J195"/>
  <sheetViews>
    <sheetView view="pageBreakPreview" zoomScale="75" zoomScaleNormal="75" zoomScaleSheetLayoutView="75" workbookViewId="0">
      <pane xSplit="2" ySplit="5" topLeftCell="C33" activePane="bottomRight" state="frozen"/>
      <selection pane="topRight" activeCell="C1" sqref="C1"/>
      <selection pane="bottomLeft" activeCell="A5" sqref="A5"/>
      <selection pane="bottomRight" activeCell="G31" sqref="G31"/>
    </sheetView>
  </sheetViews>
  <sheetFormatPr defaultRowHeight="18.75"/>
  <cols>
    <col min="1" max="1" width="103.42578125" style="56" customWidth="1"/>
    <col min="2" max="2" width="15.28515625" style="57" customWidth="1"/>
    <col min="3" max="7" width="18.7109375" style="57" customWidth="1"/>
    <col min="8" max="8" width="15" style="57" customWidth="1"/>
    <col min="9" max="9" width="10" style="56" customWidth="1"/>
    <col min="10" max="10" width="9.5703125" style="56" customWidth="1"/>
    <col min="11" max="16384" width="9.140625" style="56"/>
  </cols>
  <sheetData>
    <row r="1" spans="1:8">
      <c r="H1" s="58" t="s">
        <v>171</v>
      </c>
    </row>
    <row r="2" spans="1:8" ht="22.5">
      <c r="A2" s="306" t="s">
        <v>74</v>
      </c>
      <c r="B2" s="306"/>
      <c r="C2" s="306"/>
      <c r="D2" s="306"/>
      <c r="E2" s="306"/>
      <c r="F2" s="306"/>
      <c r="G2" s="306"/>
      <c r="H2" s="306"/>
    </row>
    <row r="3" spans="1:8">
      <c r="A3" s="309" t="s">
        <v>231</v>
      </c>
      <c r="B3" s="309"/>
      <c r="C3" s="309"/>
      <c r="D3" s="309"/>
      <c r="E3" s="309"/>
      <c r="F3" s="309"/>
      <c r="G3" s="309"/>
      <c r="H3" s="309"/>
    </row>
    <row r="4" spans="1:8" ht="52.5" customHeight="1">
      <c r="A4" s="310" t="s">
        <v>101</v>
      </c>
      <c r="B4" s="311" t="s">
        <v>7</v>
      </c>
      <c r="C4" s="312" t="s">
        <v>163</v>
      </c>
      <c r="D4" s="312"/>
      <c r="E4" s="310" t="s">
        <v>218</v>
      </c>
      <c r="F4" s="310"/>
      <c r="G4" s="310"/>
      <c r="H4" s="310"/>
    </row>
    <row r="5" spans="1:8" ht="58.5" customHeight="1">
      <c r="A5" s="310"/>
      <c r="B5" s="311"/>
      <c r="C5" s="59" t="s">
        <v>214</v>
      </c>
      <c r="D5" s="59" t="s">
        <v>217</v>
      </c>
      <c r="E5" s="59" t="s">
        <v>95</v>
      </c>
      <c r="F5" s="59" t="s">
        <v>91</v>
      </c>
      <c r="G5" s="60" t="s">
        <v>98</v>
      </c>
      <c r="H5" s="60" t="s">
        <v>99</v>
      </c>
    </row>
    <row r="6" spans="1:8">
      <c r="A6" s="61">
        <v>1</v>
      </c>
      <c r="B6" s="62">
        <v>2</v>
      </c>
      <c r="C6" s="61">
        <v>3</v>
      </c>
      <c r="D6" s="62">
        <v>4</v>
      </c>
      <c r="E6" s="61">
        <v>5</v>
      </c>
      <c r="F6" s="62">
        <v>6</v>
      </c>
      <c r="G6" s="61">
        <v>7</v>
      </c>
      <c r="H6" s="62">
        <v>8</v>
      </c>
    </row>
    <row r="7" spans="1:8" ht="33" customHeight="1">
      <c r="A7" s="307" t="s">
        <v>73</v>
      </c>
      <c r="B7" s="307"/>
      <c r="C7" s="307"/>
      <c r="D7" s="307"/>
      <c r="E7" s="307"/>
      <c r="F7" s="307"/>
      <c r="G7" s="307"/>
      <c r="H7" s="307"/>
    </row>
    <row r="8" spans="1:8" ht="42.75" customHeight="1">
      <c r="A8" s="63" t="s">
        <v>36</v>
      </c>
      <c r="B8" s="64">
        <v>2000</v>
      </c>
      <c r="C8" s="65">
        <v>-404</v>
      </c>
      <c r="D8" s="65">
        <v>-388</v>
      </c>
      <c r="E8" s="65">
        <v>-393</v>
      </c>
      <c r="F8" s="65">
        <v>-388</v>
      </c>
      <c r="G8" s="65" t="s">
        <v>16</v>
      </c>
      <c r="H8" s="66" t="s">
        <v>16</v>
      </c>
    </row>
    <row r="9" spans="1:8" ht="27" customHeight="1">
      <c r="A9" s="67" t="s">
        <v>127</v>
      </c>
      <c r="B9" s="68">
        <v>2010</v>
      </c>
      <c r="C9" s="69">
        <f>SUM(C10:C10)</f>
        <v>-1</v>
      </c>
      <c r="D9" s="69">
        <f>SUM(D10:D10)</f>
        <v>0</v>
      </c>
      <c r="E9" s="69">
        <f>SUM(E10:E10)</f>
        <v>0</v>
      </c>
      <c r="F9" s="69">
        <f>SUM(F10:F10)</f>
        <v>0</v>
      </c>
      <c r="G9" s="242">
        <f t="shared" ref="G9:G16" si="0">F9-E9</f>
        <v>0</v>
      </c>
      <c r="H9" s="243" t="e">
        <f t="shared" ref="H9:H42" si="1">(F9/E9)*100</f>
        <v>#DIV/0!</v>
      </c>
    </row>
    <row r="10" spans="1:8" ht="39.75" customHeight="1">
      <c r="A10" s="71" t="s">
        <v>211</v>
      </c>
      <c r="B10" s="68">
        <v>2011</v>
      </c>
      <c r="C10" s="69">
        <v>-1</v>
      </c>
      <c r="D10" s="69">
        <v>0</v>
      </c>
      <c r="E10" s="69" t="s">
        <v>117</v>
      </c>
      <c r="F10" s="69">
        <v>0</v>
      </c>
      <c r="G10" s="242" t="e">
        <f t="shared" si="0"/>
        <v>#VALUE!</v>
      </c>
      <c r="H10" s="243" t="e">
        <f t="shared" si="1"/>
        <v>#VALUE!</v>
      </c>
    </row>
    <row r="11" spans="1:8" ht="31.5" customHeight="1">
      <c r="A11" s="71" t="s">
        <v>79</v>
      </c>
      <c r="B11" s="68">
        <v>2020</v>
      </c>
      <c r="C11" s="69"/>
      <c r="D11" s="69"/>
      <c r="E11" s="69"/>
      <c r="F11" s="69"/>
      <c r="G11" s="242">
        <f t="shared" si="0"/>
        <v>0</v>
      </c>
      <c r="H11" s="243" t="e">
        <f t="shared" si="1"/>
        <v>#DIV/0!</v>
      </c>
    </row>
    <row r="12" spans="1:8" ht="27.75" customHeight="1">
      <c r="A12" s="71" t="s">
        <v>42</v>
      </c>
      <c r="B12" s="68">
        <v>2030</v>
      </c>
      <c r="C12" s="69" t="s">
        <v>117</v>
      </c>
      <c r="D12" s="69" t="s">
        <v>117</v>
      </c>
      <c r="E12" s="69" t="s">
        <v>117</v>
      </c>
      <c r="F12" s="69" t="s">
        <v>117</v>
      </c>
      <c r="G12" s="242" t="e">
        <f t="shared" si="0"/>
        <v>#VALUE!</v>
      </c>
      <c r="H12" s="243" t="e">
        <f t="shared" si="1"/>
        <v>#VALUE!</v>
      </c>
    </row>
    <row r="13" spans="1:8" ht="27.75" customHeight="1">
      <c r="A13" s="71" t="s">
        <v>70</v>
      </c>
      <c r="B13" s="68">
        <v>2031</v>
      </c>
      <c r="C13" s="69" t="s">
        <v>117</v>
      </c>
      <c r="D13" s="69" t="s">
        <v>117</v>
      </c>
      <c r="E13" s="69" t="s">
        <v>117</v>
      </c>
      <c r="F13" s="69" t="s">
        <v>117</v>
      </c>
      <c r="G13" s="242" t="e">
        <f t="shared" si="0"/>
        <v>#VALUE!</v>
      </c>
      <c r="H13" s="243" t="e">
        <f t="shared" si="1"/>
        <v>#VALUE!</v>
      </c>
    </row>
    <row r="14" spans="1:8" ht="27.75" customHeight="1">
      <c r="A14" s="71" t="s">
        <v>13</v>
      </c>
      <c r="B14" s="68">
        <v>2040</v>
      </c>
      <c r="C14" s="69" t="s">
        <v>117</v>
      </c>
      <c r="D14" s="69" t="s">
        <v>117</v>
      </c>
      <c r="E14" s="69" t="s">
        <v>117</v>
      </c>
      <c r="F14" s="69" t="s">
        <v>117</v>
      </c>
      <c r="G14" s="242" t="e">
        <f t="shared" si="0"/>
        <v>#VALUE!</v>
      </c>
      <c r="H14" s="243" t="e">
        <f t="shared" si="1"/>
        <v>#VALUE!</v>
      </c>
    </row>
    <row r="15" spans="1:8" ht="27.75" customHeight="1">
      <c r="A15" s="71" t="s">
        <v>62</v>
      </c>
      <c r="B15" s="68">
        <v>2050</v>
      </c>
      <c r="C15" s="69" t="s">
        <v>117</v>
      </c>
      <c r="D15" s="69" t="s">
        <v>117</v>
      </c>
      <c r="E15" s="69" t="s">
        <v>117</v>
      </c>
      <c r="F15" s="69" t="s">
        <v>117</v>
      </c>
      <c r="G15" s="242" t="e">
        <f t="shared" si="0"/>
        <v>#VALUE!</v>
      </c>
      <c r="H15" s="243" t="e">
        <f t="shared" si="1"/>
        <v>#VALUE!</v>
      </c>
    </row>
    <row r="16" spans="1:8" ht="31.5" customHeight="1">
      <c r="A16" s="71" t="s">
        <v>63</v>
      </c>
      <c r="B16" s="68">
        <v>2060</v>
      </c>
      <c r="C16" s="69" t="s">
        <v>117</v>
      </c>
      <c r="D16" s="69" t="s">
        <v>117</v>
      </c>
      <c r="E16" s="69" t="s">
        <v>117</v>
      </c>
      <c r="F16" s="69" t="s">
        <v>117</v>
      </c>
      <c r="G16" s="242" t="e">
        <f t="shared" si="0"/>
        <v>#VALUE!</v>
      </c>
      <c r="H16" s="243" t="e">
        <f t="shared" si="1"/>
        <v>#VALUE!</v>
      </c>
    </row>
    <row r="17" spans="1:8" ht="45.75" customHeight="1">
      <c r="A17" s="63" t="s">
        <v>37</v>
      </c>
      <c r="B17" s="64">
        <v>2070</v>
      </c>
      <c r="C17" s="65">
        <f>SUM(C8,C9,C11,C12,C14,C15,C16)+'I. Фін результат'!C79</f>
        <v>-399</v>
      </c>
      <c r="D17" s="295">
        <f>SUM(D8,D9,D11,D12,D14,D15,D16)+'I. Фін результат'!D79+1</f>
        <v>-385</v>
      </c>
      <c r="E17" s="65">
        <f>SUM(E8,E9,E11,E12,E14,E15,E16)+'I. Фін результат'!E79</f>
        <v>-388</v>
      </c>
      <c r="F17" s="295">
        <f>SUM(F8,F9,F11,F12,F14,F15,F16)+'I. Фін результат'!F79+1</f>
        <v>-385</v>
      </c>
      <c r="G17" s="65" t="s">
        <v>16</v>
      </c>
      <c r="H17" s="66" t="s">
        <v>16</v>
      </c>
    </row>
    <row r="18" spans="1:8" ht="30.75" customHeight="1">
      <c r="A18" s="307" t="s">
        <v>175</v>
      </c>
      <c r="B18" s="307"/>
      <c r="C18" s="307"/>
      <c r="D18" s="307"/>
      <c r="E18" s="307"/>
      <c r="F18" s="307"/>
      <c r="G18" s="307"/>
      <c r="H18" s="307"/>
    </row>
    <row r="19" spans="1:8" ht="44.25" customHeight="1">
      <c r="A19" s="63" t="s">
        <v>176</v>
      </c>
      <c r="B19" s="64">
        <v>2110</v>
      </c>
      <c r="C19" s="65">
        <f>SUM(C20:C26)</f>
        <v>497</v>
      </c>
      <c r="D19" s="65">
        <f>SUM(D20:D26)</f>
        <v>624</v>
      </c>
      <c r="E19" s="65">
        <f>SUM(E20:E26)</f>
        <v>763</v>
      </c>
      <c r="F19" s="65">
        <f>SUM(F20:F26)</f>
        <v>624</v>
      </c>
      <c r="G19" s="65">
        <f>F19-E19</f>
        <v>-139</v>
      </c>
      <c r="H19" s="66">
        <f t="shared" si="1"/>
        <v>81.782437745740495</v>
      </c>
    </row>
    <row r="20" spans="1:8" ht="27.75" customHeight="1">
      <c r="A20" s="71" t="s">
        <v>141</v>
      </c>
      <c r="B20" s="68">
        <v>2111</v>
      </c>
      <c r="C20" s="69">
        <v>436</v>
      </c>
      <c r="D20" s="69">
        <v>547</v>
      </c>
      <c r="E20" s="69">
        <v>686</v>
      </c>
      <c r="F20" s="69">
        <v>547</v>
      </c>
      <c r="G20" s="69">
        <f>F20-E20</f>
        <v>-139</v>
      </c>
      <c r="H20" s="70">
        <f t="shared" si="1"/>
        <v>79.737609329446073</v>
      </c>
    </row>
    <row r="21" spans="1:8" ht="27.75" customHeight="1">
      <c r="A21" s="71" t="s">
        <v>142</v>
      </c>
      <c r="B21" s="68">
        <v>2112</v>
      </c>
      <c r="C21" s="69" t="s">
        <v>117</v>
      </c>
      <c r="D21" s="69" t="s">
        <v>117</v>
      </c>
      <c r="E21" s="69" t="s">
        <v>117</v>
      </c>
      <c r="F21" s="69" t="s">
        <v>117</v>
      </c>
      <c r="G21" s="242" t="e">
        <f>F21-E21</f>
        <v>#VALUE!</v>
      </c>
      <c r="H21" s="243" t="e">
        <f t="shared" si="1"/>
        <v>#VALUE!</v>
      </c>
    </row>
    <row r="22" spans="1:8" ht="25.5" customHeight="1">
      <c r="A22" s="71" t="s">
        <v>51</v>
      </c>
      <c r="B22" s="68">
        <v>2113</v>
      </c>
      <c r="C22" s="69"/>
      <c r="D22" s="69"/>
      <c r="E22" s="69"/>
      <c r="F22" s="69"/>
      <c r="G22" s="242">
        <f>F22-E22</f>
        <v>0</v>
      </c>
      <c r="H22" s="243" t="e">
        <f t="shared" si="1"/>
        <v>#DIV/0!</v>
      </c>
    </row>
    <row r="23" spans="1:8" ht="25.5" customHeight="1">
      <c r="A23" s="71" t="s">
        <v>55</v>
      </c>
      <c r="B23" s="68">
        <v>2114</v>
      </c>
      <c r="C23" s="69"/>
      <c r="D23" s="69"/>
      <c r="E23" s="69"/>
      <c r="F23" s="69"/>
      <c r="G23" s="242">
        <f t="shared" ref="G23:G43" si="2">F23-E23</f>
        <v>0</v>
      </c>
      <c r="H23" s="243" t="e">
        <f t="shared" si="1"/>
        <v>#DIV/0!</v>
      </c>
    </row>
    <row r="24" spans="1:8" ht="25.5" customHeight="1">
      <c r="A24" s="71" t="s">
        <v>151</v>
      </c>
      <c r="B24" s="68">
        <v>2115</v>
      </c>
      <c r="C24" s="69"/>
      <c r="D24" s="69"/>
      <c r="E24" s="69"/>
      <c r="F24" s="69"/>
      <c r="G24" s="242">
        <f t="shared" si="2"/>
        <v>0</v>
      </c>
      <c r="H24" s="243" t="e">
        <f t="shared" si="1"/>
        <v>#DIV/0!</v>
      </c>
    </row>
    <row r="25" spans="1:8" ht="25.5" customHeight="1">
      <c r="A25" s="71" t="s">
        <v>181</v>
      </c>
      <c r="B25" s="68">
        <v>2116</v>
      </c>
      <c r="C25" s="69">
        <v>61</v>
      </c>
      <c r="D25" s="69">
        <v>77</v>
      </c>
      <c r="E25" s="69">
        <v>77</v>
      </c>
      <c r="F25" s="69">
        <v>77</v>
      </c>
      <c r="G25" s="69">
        <f t="shared" si="2"/>
        <v>0</v>
      </c>
      <c r="H25" s="70">
        <f t="shared" si="1"/>
        <v>100</v>
      </c>
    </row>
    <row r="26" spans="1:8" ht="29.25" customHeight="1">
      <c r="A26" s="71" t="s">
        <v>143</v>
      </c>
      <c r="B26" s="68">
        <v>2117</v>
      </c>
      <c r="C26" s="69"/>
      <c r="D26" s="69"/>
      <c r="E26" s="69"/>
      <c r="F26" s="69"/>
      <c r="G26" s="69">
        <f t="shared" si="2"/>
        <v>0</v>
      </c>
      <c r="H26" s="243" t="e">
        <f t="shared" si="1"/>
        <v>#DIV/0!</v>
      </c>
    </row>
    <row r="27" spans="1:8" ht="44.25" customHeight="1">
      <c r="A27" s="63" t="s">
        <v>182</v>
      </c>
      <c r="B27" s="72">
        <v>2120</v>
      </c>
      <c r="C27" s="65">
        <f>SUM(C28:C35)</f>
        <v>733</v>
      </c>
      <c r="D27" s="65">
        <f t="shared" ref="D27:G27" si="3">SUM(D28:D35)</f>
        <v>924</v>
      </c>
      <c r="E27" s="65">
        <f t="shared" si="3"/>
        <v>924</v>
      </c>
      <c r="F27" s="65">
        <f t="shared" si="3"/>
        <v>924</v>
      </c>
      <c r="G27" s="65">
        <f t="shared" si="3"/>
        <v>0</v>
      </c>
      <c r="H27" s="66">
        <f t="shared" si="1"/>
        <v>100</v>
      </c>
    </row>
    <row r="28" spans="1:8" ht="27" customHeight="1">
      <c r="A28" s="67" t="s">
        <v>128</v>
      </c>
      <c r="B28" s="73">
        <v>2121</v>
      </c>
      <c r="C28" s="69"/>
      <c r="D28" s="69"/>
      <c r="E28" s="69"/>
      <c r="F28" s="69"/>
      <c r="G28" s="69"/>
      <c r="H28" s="243" t="e">
        <f t="shared" si="1"/>
        <v>#DIV/0!</v>
      </c>
    </row>
    <row r="29" spans="1:8" ht="25.5" customHeight="1">
      <c r="A29" s="71" t="s">
        <v>50</v>
      </c>
      <c r="B29" s="68">
        <v>2122</v>
      </c>
      <c r="C29" s="69">
        <v>731</v>
      </c>
      <c r="D29" s="69">
        <v>923</v>
      </c>
      <c r="E29" s="69">
        <v>923</v>
      </c>
      <c r="F29" s="69">
        <v>923</v>
      </c>
      <c r="G29" s="69">
        <f t="shared" si="2"/>
        <v>0</v>
      </c>
      <c r="H29" s="70">
        <f t="shared" si="1"/>
        <v>100</v>
      </c>
    </row>
    <row r="30" spans="1:8" ht="25.5" customHeight="1">
      <c r="A30" s="71" t="s">
        <v>51</v>
      </c>
      <c r="B30" s="68">
        <v>2123</v>
      </c>
      <c r="C30" s="69"/>
      <c r="D30" s="69"/>
      <c r="E30" s="69"/>
      <c r="F30" s="69"/>
      <c r="G30" s="69"/>
      <c r="H30" s="243" t="e">
        <f t="shared" si="1"/>
        <v>#DIV/0!</v>
      </c>
    </row>
    <row r="31" spans="1:8" ht="25.5" customHeight="1">
      <c r="A31" s="71" t="s">
        <v>144</v>
      </c>
      <c r="B31" s="68">
        <v>2124</v>
      </c>
      <c r="C31" s="69">
        <v>1</v>
      </c>
      <c r="D31" s="69">
        <v>1</v>
      </c>
      <c r="E31" s="69">
        <v>1</v>
      </c>
      <c r="F31" s="69">
        <v>1</v>
      </c>
      <c r="G31" s="69">
        <f t="shared" si="2"/>
        <v>0</v>
      </c>
      <c r="H31" s="70">
        <f t="shared" si="1"/>
        <v>100</v>
      </c>
    </row>
    <row r="32" spans="1:8" ht="25.5" customHeight="1">
      <c r="A32" s="71" t="s">
        <v>145</v>
      </c>
      <c r="B32" s="68">
        <v>2125</v>
      </c>
      <c r="C32" s="69"/>
      <c r="D32" s="69"/>
      <c r="E32" s="69"/>
      <c r="F32" s="69"/>
      <c r="G32" s="69"/>
      <c r="H32" s="243" t="e">
        <f t="shared" si="1"/>
        <v>#DIV/0!</v>
      </c>
    </row>
    <row r="33" spans="1:10" ht="47.25" customHeight="1">
      <c r="A33" s="71" t="s">
        <v>212</v>
      </c>
      <c r="B33" s="68">
        <v>2126</v>
      </c>
      <c r="C33" s="69">
        <v>1</v>
      </c>
      <c r="D33" s="69"/>
      <c r="E33" s="69"/>
      <c r="F33" s="69"/>
      <c r="G33" s="69"/>
      <c r="H33" s="243" t="e">
        <f t="shared" si="1"/>
        <v>#DIV/0!</v>
      </c>
    </row>
    <row r="34" spans="1:10" ht="25.5" customHeight="1">
      <c r="A34" s="71" t="s">
        <v>151</v>
      </c>
      <c r="B34" s="68">
        <v>2127</v>
      </c>
      <c r="C34" s="69"/>
      <c r="D34" s="69"/>
      <c r="E34" s="69"/>
      <c r="F34" s="69"/>
      <c r="G34" s="69"/>
      <c r="H34" s="243" t="e">
        <f t="shared" si="1"/>
        <v>#DIV/0!</v>
      </c>
    </row>
    <row r="35" spans="1:10" ht="25.5" customHeight="1">
      <c r="A35" s="71" t="s">
        <v>143</v>
      </c>
      <c r="B35" s="68">
        <v>2128</v>
      </c>
      <c r="C35" s="69"/>
      <c r="D35" s="69"/>
      <c r="E35" s="69"/>
      <c r="F35" s="69"/>
      <c r="G35" s="69">
        <f t="shared" si="2"/>
        <v>0</v>
      </c>
      <c r="H35" s="243" t="e">
        <f t="shared" si="1"/>
        <v>#DIV/0!</v>
      </c>
    </row>
    <row r="36" spans="1:10" ht="34.5" customHeight="1">
      <c r="A36" s="63" t="s">
        <v>193</v>
      </c>
      <c r="B36" s="72">
        <v>2130</v>
      </c>
      <c r="C36" s="65">
        <f>SUM(C37:C39)</f>
        <v>870</v>
      </c>
      <c r="D36" s="65">
        <f>SUM(D37:D39)</f>
        <v>1110</v>
      </c>
      <c r="E36" s="65">
        <f>SUM(E37:E39)</f>
        <v>1128</v>
      </c>
      <c r="F36" s="65">
        <f>SUM(F37:F39)</f>
        <v>1110</v>
      </c>
      <c r="G36" s="65">
        <f t="shared" si="2"/>
        <v>-18</v>
      </c>
      <c r="H36" s="66">
        <f t="shared" si="1"/>
        <v>98.40425531914893</v>
      </c>
    </row>
    <row r="37" spans="1:10" ht="25.5" customHeight="1">
      <c r="A37" s="71" t="s">
        <v>146</v>
      </c>
      <c r="B37" s="68">
        <v>2131</v>
      </c>
      <c r="C37" s="69"/>
      <c r="D37" s="69"/>
      <c r="E37" s="69"/>
      <c r="F37" s="69"/>
      <c r="G37" s="69">
        <f t="shared" si="2"/>
        <v>0</v>
      </c>
      <c r="H37" s="243" t="e">
        <f t="shared" si="1"/>
        <v>#DIV/0!</v>
      </c>
    </row>
    <row r="38" spans="1:10" ht="25.5" customHeight="1">
      <c r="A38" s="71" t="s">
        <v>147</v>
      </c>
      <c r="B38" s="68">
        <v>2132</v>
      </c>
      <c r="C38" s="69">
        <v>870</v>
      </c>
      <c r="D38" s="69">
        <v>1110</v>
      </c>
      <c r="E38" s="69">
        <v>1128</v>
      </c>
      <c r="F38" s="69">
        <v>1110</v>
      </c>
      <c r="G38" s="69">
        <f t="shared" si="2"/>
        <v>-18</v>
      </c>
      <c r="H38" s="70">
        <f t="shared" si="1"/>
        <v>98.40425531914893</v>
      </c>
    </row>
    <row r="39" spans="1:10" ht="25.5" customHeight="1">
      <c r="A39" s="71" t="s">
        <v>148</v>
      </c>
      <c r="B39" s="68">
        <v>2133</v>
      </c>
      <c r="C39" s="69"/>
      <c r="D39" s="69"/>
      <c r="E39" s="69"/>
      <c r="F39" s="69"/>
      <c r="G39" s="69"/>
      <c r="H39" s="243" t="e">
        <f t="shared" si="1"/>
        <v>#DIV/0!</v>
      </c>
    </row>
    <row r="40" spans="1:10" ht="29.25" customHeight="1">
      <c r="A40" s="63" t="s">
        <v>149</v>
      </c>
      <c r="B40" s="72">
        <v>2140</v>
      </c>
      <c r="C40" s="65">
        <f>SUM(C41:C42)</f>
        <v>0</v>
      </c>
      <c r="D40" s="65">
        <f>SUM(D41:D42)</f>
        <v>0</v>
      </c>
      <c r="E40" s="65">
        <f>SUM(E41:E42)</f>
        <v>0</v>
      </c>
      <c r="F40" s="65">
        <f>SUM(F41:F42)</f>
        <v>0</v>
      </c>
      <c r="G40" s="65"/>
      <c r="H40" s="244" t="e">
        <f t="shared" si="1"/>
        <v>#DIV/0!</v>
      </c>
    </row>
    <row r="41" spans="1:10" ht="48" customHeight="1">
      <c r="A41" s="67" t="s">
        <v>71</v>
      </c>
      <c r="B41" s="73">
        <v>2141</v>
      </c>
      <c r="C41" s="69"/>
      <c r="D41" s="69"/>
      <c r="E41" s="69"/>
      <c r="F41" s="69"/>
      <c r="G41" s="69"/>
      <c r="H41" s="243" t="e">
        <f t="shared" si="1"/>
        <v>#DIV/0!</v>
      </c>
    </row>
    <row r="42" spans="1:10" ht="32.25" customHeight="1">
      <c r="A42" s="71" t="s">
        <v>215</v>
      </c>
      <c r="B42" s="68">
        <v>2142</v>
      </c>
      <c r="C42" s="69"/>
      <c r="D42" s="69"/>
      <c r="E42" s="69"/>
      <c r="F42" s="69"/>
      <c r="G42" s="69">
        <f t="shared" si="2"/>
        <v>0</v>
      </c>
      <c r="H42" s="243" t="e">
        <f t="shared" si="1"/>
        <v>#DIV/0!</v>
      </c>
    </row>
    <row r="43" spans="1:10" ht="34.5" customHeight="1">
      <c r="A43" s="63" t="s">
        <v>168</v>
      </c>
      <c r="B43" s="72">
        <v>2200</v>
      </c>
      <c r="C43" s="65">
        <f>SUM(C19,C27,C36,C40)</f>
        <v>2100</v>
      </c>
      <c r="D43" s="65">
        <f>SUM(D19,D27,D36,D40)</f>
        <v>2658</v>
      </c>
      <c r="E43" s="65">
        <f>SUM(E19,E27,E36,E40)</f>
        <v>2815</v>
      </c>
      <c r="F43" s="65">
        <f>SUM(F19,F27,F36,F40)</f>
        <v>2658</v>
      </c>
      <c r="G43" s="65">
        <f t="shared" si="2"/>
        <v>-157</v>
      </c>
      <c r="H43" s="66">
        <f>(F43/E43)*100</f>
        <v>94.422735346358792</v>
      </c>
    </row>
    <row r="44" spans="1:10" s="76" customFormat="1" ht="40.5" customHeight="1">
      <c r="A44" s="74"/>
      <c r="B44" s="75"/>
      <c r="C44" s="75"/>
      <c r="D44" s="75"/>
      <c r="E44" s="75"/>
      <c r="F44" s="75"/>
      <c r="G44" s="75"/>
      <c r="H44" s="75"/>
    </row>
    <row r="45" spans="1:10" s="76" customFormat="1">
      <c r="A45" s="74"/>
      <c r="B45" s="75"/>
      <c r="C45" s="75"/>
      <c r="D45" s="75"/>
      <c r="E45" s="75"/>
      <c r="F45" s="75"/>
      <c r="G45" s="75"/>
      <c r="H45" s="75"/>
    </row>
    <row r="46" spans="1:10" s="76" customFormat="1">
      <c r="A46" s="231" t="s">
        <v>287</v>
      </c>
      <c r="B46" s="180"/>
      <c r="C46" s="313" t="s">
        <v>288</v>
      </c>
      <c r="D46" s="313"/>
      <c r="E46" s="197"/>
      <c r="F46" s="232" t="s">
        <v>289</v>
      </c>
      <c r="G46" s="188"/>
      <c r="H46" s="27"/>
      <c r="I46" s="47"/>
    </row>
    <row r="47" spans="1:10" s="261" customFormat="1" ht="27.75" customHeight="1">
      <c r="A47" s="258" t="s">
        <v>179</v>
      </c>
      <c r="B47" s="259"/>
      <c r="C47" s="308" t="s">
        <v>46</v>
      </c>
      <c r="D47" s="308"/>
      <c r="E47" s="258"/>
      <c r="F47" s="258" t="s">
        <v>290</v>
      </c>
      <c r="G47" s="259"/>
      <c r="H47" s="260"/>
      <c r="I47" s="260"/>
    </row>
    <row r="48" spans="1:10" s="57" customFormat="1">
      <c r="A48" s="77"/>
      <c r="B48" s="75"/>
      <c r="C48" s="75"/>
      <c r="D48" s="75"/>
      <c r="E48" s="75"/>
      <c r="F48" s="75"/>
      <c r="G48" s="75"/>
      <c r="H48" s="75"/>
      <c r="I48" s="56"/>
      <c r="J48" s="56"/>
    </row>
    <row r="49" spans="1:10" s="57" customFormat="1">
      <c r="A49" s="77"/>
      <c r="B49" s="75"/>
      <c r="C49" s="75"/>
      <c r="D49" s="75"/>
      <c r="E49" s="75"/>
      <c r="F49" s="75"/>
      <c r="G49" s="75"/>
      <c r="H49" s="75"/>
      <c r="I49" s="56"/>
      <c r="J49" s="56"/>
    </row>
    <row r="50" spans="1:10" s="57" customFormat="1">
      <c r="A50" s="77"/>
      <c r="B50" s="75"/>
      <c r="C50" s="75"/>
      <c r="D50" s="75"/>
      <c r="E50" s="75"/>
      <c r="F50" s="75"/>
      <c r="G50" s="75"/>
      <c r="H50" s="75"/>
      <c r="I50" s="56"/>
      <c r="J50" s="56"/>
    </row>
    <row r="51" spans="1:10" s="57" customFormat="1">
      <c r="A51" s="77"/>
      <c r="B51" s="75"/>
      <c r="C51" s="75"/>
      <c r="D51" s="75"/>
      <c r="E51" s="75"/>
      <c r="F51" s="75"/>
      <c r="G51" s="75"/>
      <c r="H51" s="75"/>
      <c r="I51" s="56"/>
      <c r="J51" s="56"/>
    </row>
    <row r="52" spans="1:10" s="57" customFormat="1">
      <c r="A52" s="77"/>
      <c r="B52" s="75"/>
      <c r="C52" s="75"/>
      <c r="D52" s="75"/>
      <c r="E52" s="75"/>
      <c r="F52" s="75"/>
      <c r="G52" s="75"/>
      <c r="H52" s="75"/>
      <c r="I52" s="56"/>
      <c r="J52" s="56"/>
    </row>
    <row r="53" spans="1:10" s="57" customFormat="1">
      <c r="A53" s="77"/>
      <c r="B53" s="75"/>
      <c r="C53" s="75"/>
      <c r="D53" s="75"/>
      <c r="E53" s="75"/>
      <c r="F53" s="75"/>
      <c r="G53" s="75"/>
      <c r="H53" s="75"/>
      <c r="I53" s="56"/>
      <c r="J53" s="56"/>
    </row>
    <row r="54" spans="1:10" s="57" customFormat="1">
      <c r="A54" s="77"/>
      <c r="B54" s="75"/>
      <c r="C54" s="75"/>
      <c r="D54" s="75"/>
      <c r="E54" s="75"/>
      <c r="F54" s="75"/>
      <c r="G54" s="75"/>
      <c r="H54" s="75"/>
      <c r="I54" s="56"/>
      <c r="J54" s="56"/>
    </row>
    <row r="55" spans="1:10" s="57" customFormat="1">
      <c r="A55" s="77"/>
      <c r="B55" s="75"/>
      <c r="C55" s="75"/>
      <c r="D55" s="75"/>
      <c r="E55" s="75"/>
      <c r="F55" s="75"/>
      <c r="G55" s="75"/>
      <c r="H55" s="75"/>
      <c r="I55" s="56"/>
      <c r="J55" s="56"/>
    </row>
    <row r="56" spans="1:10" s="57" customFormat="1">
      <c r="A56" s="77"/>
      <c r="B56" s="75"/>
      <c r="C56" s="75"/>
      <c r="D56" s="75"/>
      <c r="E56" s="75"/>
      <c r="F56" s="75"/>
      <c r="G56" s="75"/>
      <c r="H56" s="75"/>
      <c r="I56" s="56"/>
      <c r="J56" s="56"/>
    </row>
    <row r="57" spans="1:10" s="57" customFormat="1">
      <c r="A57" s="77"/>
      <c r="B57" s="75"/>
      <c r="C57" s="75"/>
      <c r="D57" s="75"/>
      <c r="E57" s="75"/>
      <c r="F57" s="75"/>
      <c r="G57" s="75"/>
      <c r="H57" s="75"/>
      <c r="I57" s="56"/>
      <c r="J57" s="56"/>
    </row>
    <row r="58" spans="1:10" s="57" customFormat="1">
      <c r="A58" s="77"/>
      <c r="B58" s="75"/>
      <c r="C58" s="75"/>
      <c r="D58" s="75"/>
      <c r="E58" s="75"/>
      <c r="F58" s="75"/>
      <c r="G58" s="75"/>
      <c r="H58" s="75"/>
      <c r="I58" s="56"/>
      <c r="J58" s="56"/>
    </row>
    <row r="59" spans="1:10" s="57" customFormat="1">
      <c r="A59" s="77"/>
      <c r="B59" s="75"/>
      <c r="C59" s="75"/>
      <c r="D59" s="75"/>
      <c r="E59" s="75"/>
      <c r="F59" s="75"/>
      <c r="G59" s="75"/>
      <c r="H59" s="75"/>
      <c r="I59" s="56"/>
      <c r="J59" s="56"/>
    </row>
    <row r="60" spans="1:10" s="57" customFormat="1">
      <c r="A60" s="77"/>
      <c r="B60" s="75"/>
      <c r="C60" s="75"/>
      <c r="D60" s="75"/>
      <c r="E60" s="75"/>
      <c r="F60" s="75"/>
      <c r="G60" s="75"/>
      <c r="H60" s="75"/>
      <c r="I60" s="56"/>
      <c r="J60" s="56"/>
    </row>
    <row r="61" spans="1:10" s="57" customFormat="1">
      <c r="A61" s="77"/>
      <c r="B61" s="75"/>
      <c r="C61" s="75"/>
      <c r="D61" s="75"/>
      <c r="E61" s="75"/>
      <c r="F61" s="75"/>
      <c r="G61" s="75"/>
      <c r="H61" s="75"/>
      <c r="I61" s="56"/>
      <c r="J61" s="56"/>
    </row>
    <row r="62" spans="1:10" s="57" customFormat="1">
      <c r="A62" s="77"/>
      <c r="B62" s="75"/>
      <c r="C62" s="75"/>
      <c r="D62" s="75"/>
      <c r="E62" s="75"/>
      <c r="F62" s="75"/>
      <c r="G62" s="75"/>
      <c r="H62" s="75"/>
      <c r="I62" s="56"/>
      <c r="J62" s="56"/>
    </row>
    <row r="63" spans="1:10" s="57" customFormat="1">
      <c r="A63" s="77"/>
      <c r="B63" s="75"/>
      <c r="C63" s="75"/>
      <c r="D63" s="75"/>
      <c r="E63" s="75"/>
      <c r="F63" s="75"/>
      <c r="G63" s="75"/>
      <c r="H63" s="75"/>
      <c r="I63" s="56"/>
      <c r="J63" s="56"/>
    </row>
    <row r="64" spans="1:10" s="57" customFormat="1">
      <c r="A64" s="77"/>
      <c r="B64" s="75"/>
      <c r="C64" s="75"/>
      <c r="D64" s="75"/>
      <c r="E64" s="75"/>
      <c r="F64" s="75"/>
      <c r="G64" s="75"/>
      <c r="H64" s="75"/>
      <c r="I64" s="56"/>
      <c r="J64" s="56"/>
    </row>
    <row r="65" spans="1:10" s="57" customFormat="1">
      <c r="A65" s="77"/>
      <c r="B65" s="75"/>
      <c r="C65" s="75"/>
      <c r="D65" s="75"/>
      <c r="E65" s="75"/>
      <c r="F65" s="75"/>
      <c r="G65" s="75"/>
      <c r="H65" s="75"/>
      <c r="I65" s="56"/>
      <c r="J65" s="56"/>
    </row>
    <row r="66" spans="1:10" s="57" customFormat="1">
      <c r="A66" s="77"/>
      <c r="B66" s="75"/>
      <c r="C66" s="75"/>
      <c r="D66" s="75"/>
      <c r="E66" s="75"/>
      <c r="F66" s="75"/>
      <c r="G66" s="75"/>
      <c r="H66" s="75"/>
      <c r="I66" s="56"/>
      <c r="J66" s="56"/>
    </row>
    <row r="67" spans="1:10" s="57" customFormat="1">
      <c r="A67" s="77"/>
      <c r="B67" s="75"/>
      <c r="C67" s="75"/>
      <c r="D67" s="75"/>
      <c r="E67" s="75"/>
      <c r="F67" s="75"/>
      <c r="G67" s="75"/>
      <c r="H67" s="75"/>
      <c r="I67" s="56"/>
      <c r="J67" s="56"/>
    </row>
    <row r="68" spans="1:10" s="57" customFormat="1">
      <c r="A68" s="77"/>
      <c r="B68" s="75"/>
      <c r="C68" s="75"/>
      <c r="D68" s="75"/>
      <c r="E68" s="75"/>
      <c r="F68" s="75"/>
      <c r="G68" s="75"/>
      <c r="H68" s="75"/>
      <c r="I68" s="56"/>
      <c r="J68" s="56"/>
    </row>
    <row r="69" spans="1:10" s="57" customFormat="1">
      <c r="A69" s="77"/>
      <c r="B69" s="75"/>
      <c r="C69" s="75"/>
      <c r="D69" s="75"/>
      <c r="E69" s="75"/>
      <c r="F69" s="75"/>
      <c r="G69" s="75"/>
      <c r="H69" s="75"/>
      <c r="I69" s="56"/>
      <c r="J69" s="56"/>
    </row>
    <row r="70" spans="1:10" s="57" customFormat="1">
      <c r="A70" s="77"/>
      <c r="B70" s="75"/>
      <c r="C70" s="75"/>
      <c r="D70" s="75"/>
      <c r="E70" s="75"/>
      <c r="F70" s="75"/>
      <c r="G70" s="75"/>
      <c r="H70" s="75"/>
      <c r="I70" s="56"/>
      <c r="J70" s="56"/>
    </row>
    <row r="71" spans="1:10" s="57" customFormat="1">
      <c r="A71" s="77"/>
      <c r="B71" s="75"/>
      <c r="C71" s="75"/>
      <c r="D71" s="75"/>
      <c r="E71" s="75"/>
      <c r="F71" s="75"/>
      <c r="G71" s="75"/>
      <c r="H71" s="75"/>
      <c r="I71" s="56"/>
      <c r="J71" s="56"/>
    </row>
    <row r="72" spans="1:10" s="57" customFormat="1">
      <c r="A72" s="77"/>
      <c r="B72" s="75"/>
      <c r="C72" s="75"/>
      <c r="D72" s="75"/>
      <c r="E72" s="75"/>
      <c r="F72" s="75"/>
      <c r="G72" s="75"/>
      <c r="H72" s="75"/>
      <c r="I72" s="56"/>
      <c r="J72" s="56"/>
    </row>
    <row r="73" spans="1:10" s="57" customFormat="1">
      <c r="A73" s="77"/>
      <c r="B73" s="75"/>
      <c r="C73" s="75"/>
      <c r="D73" s="75"/>
      <c r="E73" s="75"/>
      <c r="F73" s="75"/>
      <c r="G73" s="75"/>
      <c r="H73" s="75"/>
      <c r="I73" s="56"/>
      <c r="J73" s="56"/>
    </row>
    <row r="74" spans="1:10" s="57" customFormat="1">
      <c r="A74" s="77"/>
      <c r="B74" s="75"/>
      <c r="C74" s="75"/>
      <c r="D74" s="75"/>
      <c r="E74" s="75"/>
      <c r="F74" s="75"/>
      <c r="G74" s="75"/>
      <c r="H74" s="75"/>
      <c r="I74" s="56"/>
      <c r="J74" s="56"/>
    </row>
    <row r="75" spans="1:10" s="57" customFormat="1">
      <c r="A75" s="77"/>
      <c r="B75" s="75"/>
      <c r="C75" s="75"/>
      <c r="D75" s="75"/>
      <c r="E75" s="75"/>
      <c r="F75" s="75"/>
      <c r="G75" s="75"/>
      <c r="H75" s="75"/>
      <c r="I75" s="56"/>
      <c r="J75" s="56"/>
    </row>
    <row r="76" spans="1:10" s="57" customFormat="1">
      <c r="A76" s="77"/>
      <c r="B76" s="75"/>
      <c r="C76" s="75"/>
      <c r="D76" s="75"/>
      <c r="E76" s="75"/>
      <c r="F76" s="75"/>
      <c r="G76" s="75"/>
      <c r="H76" s="75"/>
      <c r="I76" s="56"/>
      <c r="J76" s="56"/>
    </row>
    <row r="77" spans="1:10" s="57" customFormat="1">
      <c r="A77" s="77"/>
      <c r="B77" s="75"/>
      <c r="C77" s="75"/>
      <c r="D77" s="75"/>
      <c r="E77" s="75"/>
      <c r="F77" s="75"/>
      <c r="G77" s="75"/>
      <c r="H77" s="75"/>
      <c r="I77" s="56"/>
      <c r="J77" s="56"/>
    </row>
    <row r="78" spans="1:10" s="57" customFormat="1">
      <c r="A78" s="77"/>
      <c r="B78" s="75"/>
      <c r="C78" s="75"/>
      <c r="D78" s="75"/>
      <c r="E78" s="75"/>
      <c r="F78" s="75"/>
      <c r="G78" s="75"/>
      <c r="H78" s="75"/>
      <c r="I78" s="56"/>
      <c r="J78" s="56"/>
    </row>
    <row r="79" spans="1:10" s="57" customFormat="1">
      <c r="A79" s="77"/>
      <c r="B79" s="75"/>
      <c r="C79" s="75"/>
      <c r="D79" s="75"/>
      <c r="E79" s="75"/>
      <c r="F79" s="75"/>
      <c r="G79" s="75"/>
      <c r="H79" s="75"/>
      <c r="I79" s="56"/>
      <c r="J79" s="56"/>
    </row>
    <row r="80" spans="1:10" s="57" customFormat="1">
      <c r="A80" s="77"/>
      <c r="B80" s="75"/>
      <c r="C80" s="75"/>
      <c r="D80" s="75"/>
      <c r="E80" s="75"/>
      <c r="F80" s="75"/>
      <c r="G80" s="75"/>
      <c r="H80" s="75"/>
      <c r="I80" s="56"/>
      <c r="J80" s="56"/>
    </row>
    <row r="81" spans="1:10" s="57" customFormat="1">
      <c r="A81" s="77"/>
      <c r="B81" s="75"/>
      <c r="C81" s="75"/>
      <c r="D81" s="75"/>
      <c r="E81" s="75"/>
      <c r="F81" s="75"/>
      <c r="G81" s="75"/>
      <c r="H81" s="75"/>
      <c r="I81" s="56"/>
      <c r="J81" s="56"/>
    </row>
    <row r="82" spans="1:10" s="57" customFormat="1">
      <c r="A82" s="77"/>
      <c r="B82" s="75"/>
      <c r="C82" s="75"/>
      <c r="D82" s="75"/>
      <c r="E82" s="75"/>
      <c r="F82" s="75"/>
      <c r="G82" s="75"/>
      <c r="H82" s="75"/>
      <c r="I82" s="56"/>
      <c r="J82" s="56"/>
    </row>
    <row r="83" spans="1:10" s="57" customFormat="1">
      <c r="A83" s="77"/>
      <c r="B83" s="75"/>
      <c r="C83" s="75"/>
      <c r="D83" s="75"/>
      <c r="E83" s="75"/>
      <c r="F83" s="75"/>
      <c r="G83" s="75"/>
      <c r="H83" s="75"/>
      <c r="I83" s="56"/>
      <c r="J83" s="56"/>
    </row>
    <row r="84" spans="1:10" s="57" customFormat="1">
      <c r="A84" s="77"/>
      <c r="B84" s="75"/>
      <c r="C84" s="75"/>
      <c r="D84" s="75"/>
      <c r="E84" s="75"/>
      <c r="F84" s="75"/>
      <c r="G84" s="75"/>
      <c r="H84" s="75"/>
      <c r="I84" s="56"/>
      <c r="J84" s="56"/>
    </row>
    <row r="85" spans="1:10" s="57" customFormat="1">
      <c r="A85" s="77"/>
      <c r="B85" s="75"/>
      <c r="C85" s="75"/>
      <c r="D85" s="75"/>
      <c r="E85" s="75"/>
      <c r="F85" s="75"/>
      <c r="G85" s="75"/>
      <c r="H85" s="75"/>
      <c r="I85" s="56"/>
      <c r="J85" s="56"/>
    </row>
    <row r="86" spans="1:10" s="57" customFormat="1">
      <c r="A86" s="77"/>
      <c r="B86" s="75"/>
      <c r="C86" s="75"/>
      <c r="D86" s="75"/>
      <c r="E86" s="75"/>
      <c r="F86" s="75"/>
      <c r="G86" s="75"/>
      <c r="H86" s="75"/>
      <c r="I86" s="56"/>
      <c r="J86" s="56"/>
    </row>
    <row r="87" spans="1:10" s="57" customFormat="1">
      <c r="A87" s="77"/>
      <c r="B87" s="75"/>
      <c r="C87" s="75"/>
      <c r="D87" s="75"/>
      <c r="E87" s="75"/>
      <c r="F87" s="75"/>
      <c r="G87" s="75"/>
      <c r="H87" s="75"/>
      <c r="I87" s="56"/>
      <c r="J87" s="56"/>
    </row>
    <row r="88" spans="1:10" s="57" customFormat="1">
      <c r="A88" s="77"/>
      <c r="B88" s="75"/>
      <c r="C88" s="75"/>
      <c r="D88" s="75"/>
      <c r="E88" s="75"/>
      <c r="F88" s="75"/>
      <c r="G88" s="75"/>
      <c r="H88" s="75"/>
      <c r="I88" s="56"/>
      <c r="J88" s="56"/>
    </row>
    <row r="89" spans="1:10" s="57" customFormat="1">
      <c r="A89" s="77"/>
      <c r="B89" s="75"/>
      <c r="C89" s="75"/>
      <c r="D89" s="75"/>
      <c r="E89" s="75"/>
      <c r="F89" s="75"/>
      <c r="G89" s="75"/>
      <c r="H89" s="75"/>
      <c r="I89" s="56"/>
      <c r="J89" s="56"/>
    </row>
    <row r="90" spans="1:10" s="57" customFormat="1">
      <c r="A90" s="77"/>
      <c r="B90" s="75"/>
      <c r="C90" s="75"/>
      <c r="D90" s="75"/>
      <c r="E90" s="75"/>
      <c r="F90" s="75"/>
      <c r="G90" s="75"/>
      <c r="H90" s="75"/>
      <c r="I90" s="56"/>
      <c r="J90" s="56"/>
    </row>
    <row r="91" spans="1:10" s="57" customFormat="1">
      <c r="A91" s="77"/>
      <c r="B91" s="75"/>
      <c r="C91" s="75"/>
      <c r="D91" s="75"/>
      <c r="E91" s="75"/>
      <c r="F91" s="75"/>
      <c r="G91" s="75"/>
      <c r="H91" s="75"/>
      <c r="I91" s="56"/>
      <c r="J91" s="56"/>
    </row>
    <row r="92" spans="1:10" s="57" customFormat="1">
      <c r="A92" s="77"/>
      <c r="B92" s="75"/>
      <c r="C92" s="75"/>
      <c r="D92" s="75"/>
      <c r="E92" s="75"/>
      <c r="F92" s="75"/>
      <c r="G92" s="75"/>
      <c r="H92" s="75"/>
      <c r="I92" s="56"/>
      <c r="J92" s="56"/>
    </row>
    <row r="93" spans="1:10" s="57" customFormat="1">
      <c r="A93" s="77"/>
      <c r="B93" s="75"/>
      <c r="C93" s="75"/>
      <c r="D93" s="75"/>
      <c r="E93" s="75"/>
      <c r="F93" s="75"/>
      <c r="G93" s="75"/>
      <c r="H93" s="75"/>
      <c r="I93" s="56"/>
      <c r="J93" s="56"/>
    </row>
    <row r="94" spans="1:10" s="57" customFormat="1">
      <c r="A94" s="77"/>
      <c r="B94" s="75"/>
      <c r="C94" s="75"/>
      <c r="D94" s="75"/>
      <c r="E94" s="75"/>
      <c r="F94" s="75"/>
      <c r="G94" s="75"/>
      <c r="H94" s="75"/>
      <c r="I94" s="56"/>
      <c r="J94" s="56"/>
    </row>
    <row r="95" spans="1:10" s="57" customFormat="1">
      <c r="A95" s="77"/>
      <c r="B95" s="75"/>
      <c r="C95" s="75"/>
      <c r="D95" s="75"/>
      <c r="E95" s="75"/>
      <c r="F95" s="75"/>
      <c r="G95" s="75"/>
      <c r="H95" s="75"/>
      <c r="I95" s="56"/>
      <c r="J95" s="56"/>
    </row>
    <row r="96" spans="1:10" s="57" customFormat="1">
      <c r="A96" s="77"/>
      <c r="B96" s="75"/>
      <c r="C96" s="75"/>
      <c r="D96" s="75"/>
      <c r="E96" s="75"/>
      <c r="F96" s="75"/>
      <c r="G96" s="75"/>
      <c r="H96" s="75"/>
      <c r="I96" s="56"/>
      <c r="J96" s="56"/>
    </row>
    <row r="97" spans="1:10" s="57" customFormat="1">
      <c r="A97" s="77"/>
      <c r="B97" s="75"/>
      <c r="C97" s="75"/>
      <c r="D97" s="75"/>
      <c r="E97" s="75"/>
      <c r="F97" s="75"/>
      <c r="G97" s="75"/>
      <c r="H97" s="75"/>
      <c r="I97" s="56"/>
      <c r="J97" s="56"/>
    </row>
    <row r="98" spans="1:10" s="57" customFormat="1">
      <c r="A98" s="77"/>
      <c r="B98" s="75"/>
      <c r="C98" s="75"/>
      <c r="D98" s="75"/>
      <c r="E98" s="75"/>
      <c r="F98" s="75"/>
      <c r="G98" s="75"/>
      <c r="H98" s="75"/>
      <c r="I98" s="56"/>
      <c r="J98" s="56"/>
    </row>
    <row r="99" spans="1:10" s="57" customFormat="1">
      <c r="A99" s="77"/>
      <c r="B99" s="75"/>
      <c r="C99" s="75"/>
      <c r="D99" s="75"/>
      <c r="E99" s="75"/>
      <c r="F99" s="75"/>
      <c r="G99" s="75"/>
      <c r="H99" s="75"/>
      <c r="I99" s="56"/>
      <c r="J99" s="56"/>
    </row>
    <row r="100" spans="1:10" s="57" customFormat="1">
      <c r="A100" s="77"/>
      <c r="B100" s="75"/>
      <c r="C100" s="75"/>
      <c r="D100" s="75"/>
      <c r="E100" s="75"/>
      <c r="F100" s="75"/>
      <c r="G100" s="75"/>
      <c r="H100" s="75"/>
      <c r="I100" s="56"/>
      <c r="J100" s="56"/>
    </row>
    <row r="101" spans="1:10" s="57" customFormat="1">
      <c r="A101" s="77"/>
      <c r="B101" s="75"/>
      <c r="C101" s="75"/>
      <c r="D101" s="75"/>
      <c r="E101" s="75"/>
      <c r="F101" s="75"/>
      <c r="G101" s="75"/>
      <c r="H101" s="75"/>
      <c r="I101" s="56"/>
      <c r="J101" s="56"/>
    </row>
    <row r="102" spans="1:10" s="57" customFormat="1">
      <c r="A102" s="77"/>
      <c r="B102" s="75"/>
      <c r="C102" s="75"/>
      <c r="D102" s="75"/>
      <c r="E102" s="75"/>
      <c r="F102" s="75"/>
      <c r="G102" s="75"/>
      <c r="H102" s="75"/>
      <c r="I102" s="56"/>
      <c r="J102" s="56"/>
    </row>
    <row r="103" spans="1:10" s="57" customFormat="1">
      <c r="A103" s="77"/>
      <c r="B103" s="75"/>
      <c r="C103" s="75"/>
      <c r="D103" s="75"/>
      <c r="E103" s="75"/>
      <c r="F103" s="75"/>
      <c r="G103" s="75"/>
      <c r="H103" s="75"/>
      <c r="I103" s="56"/>
      <c r="J103" s="56"/>
    </row>
    <row r="104" spans="1:10" s="57" customFormat="1">
      <c r="A104" s="77"/>
      <c r="B104" s="75"/>
      <c r="C104" s="75"/>
      <c r="D104" s="75"/>
      <c r="E104" s="75"/>
      <c r="F104" s="75"/>
      <c r="G104" s="75"/>
      <c r="H104" s="75"/>
      <c r="I104" s="56"/>
      <c r="J104" s="56"/>
    </row>
    <row r="105" spans="1:10" s="57" customFormat="1">
      <c r="A105" s="77"/>
      <c r="B105" s="75"/>
      <c r="C105" s="75"/>
      <c r="D105" s="75"/>
      <c r="E105" s="75"/>
      <c r="F105" s="75"/>
      <c r="G105" s="75"/>
      <c r="H105" s="75"/>
      <c r="I105" s="56"/>
      <c r="J105" s="56"/>
    </row>
    <row r="106" spans="1:10" s="57" customFormat="1">
      <c r="A106" s="77"/>
      <c r="B106" s="75"/>
      <c r="C106" s="75"/>
      <c r="D106" s="75"/>
      <c r="E106" s="75"/>
      <c r="F106" s="75"/>
      <c r="G106" s="75"/>
      <c r="H106" s="75"/>
      <c r="I106" s="56"/>
      <c r="J106" s="56"/>
    </row>
    <row r="107" spans="1:10" s="57" customFormat="1">
      <c r="A107" s="77"/>
      <c r="B107" s="75"/>
      <c r="C107" s="75"/>
      <c r="D107" s="75"/>
      <c r="E107" s="75"/>
      <c r="F107" s="75"/>
      <c r="G107" s="75"/>
      <c r="H107" s="75"/>
      <c r="I107" s="56"/>
      <c r="J107" s="56"/>
    </row>
    <row r="108" spans="1:10" s="57" customFormat="1">
      <c r="A108" s="77"/>
      <c r="B108" s="75"/>
      <c r="C108" s="75"/>
      <c r="D108" s="75"/>
      <c r="E108" s="75"/>
      <c r="F108" s="75"/>
      <c r="G108" s="75"/>
      <c r="H108" s="75"/>
      <c r="I108" s="56"/>
      <c r="J108" s="56"/>
    </row>
    <row r="109" spans="1:10" s="57" customFormat="1">
      <c r="A109" s="77"/>
      <c r="B109" s="75"/>
      <c r="C109" s="75"/>
      <c r="D109" s="75"/>
      <c r="E109" s="75"/>
      <c r="F109" s="75"/>
      <c r="G109" s="75"/>
      <c r="H109" s="75"/>
      <c r="I109" s="56"/>
      <c r="J109" s="56"/>
    </row>
    <row r="110" spans="1:10" s="57" customFormat="1">
      <c r="A110" s="77"/>
      <c r="B110" s="75"/>
      <c r="C110" s="75"/>
      <c r="D110" s="75"/>
      <c r="E110" s="75"/>
      <c r="F110" s="75"/>
      <c r="G110" s="75"/>
      <c r="H110" s="75"/>
      <c r="I110" s="56"/>
      <c r="J110" s="56"/>
    </row>
    <row r="111" spans="1:10" s="57" customFormat="1">
      <c r="A111" s="78"/>
      <c r="I111" s="56"/>
      <c r="J111" s="56"/>
    </row>
    <row r="112" spans="1:10" s="57" customFormat="1">
      <c r="A112" s="78"/>
      <c r="I112" s="56"/>
      <c r="J112" s="56"/>
    </row>
    <row r="113" spans="1:10" s="57" customFormat="1">
      <c r="A113" s="78"/>
      <c r="I113" s="56"/>
      <c r="J113" s="56"/>
    </row>
    <row r="114" spans="1:10" s="57" customFormat="1">
      <c r="A114" s="78"/>
      <c r="I114" s="56"/>
      <c r="J114" s="56"/>
    </row>
    <row r="115" spans="1:10" s="57" customFormat="1">
      <c r="A115" s="78"/>
      <c r="I115" s="56"/>
      <c r="J115" s="56"/>
    </row>
    <row r="116" spans="1:10" s="57" customFormat="1">
      <c r="A116" s="78"/>
      <c r="I116" s="56"/>
      <c r="J116" s="56"/>
    </row>
    <row r="117" spans="1:10" s="57" customFormat="1">
      <c r="A117" s="78"/>
      <c r="I117" s="56"/>
      <c r="J117" s="56"/>
    </row>
    <row r="118" spans="1:10" s="57" customFormat="1">
      <c r="A118" s="78"/>
      <c r="I118" s="56"/>
      <c r="J118" s="56"/>
    </row>
    <row r="119" spans="1:10" s="57" customFormat="1">
      <c r="A119" s="78"/>
      <c r="I119" s="56"/>
      <c r="J119" s="56"/>
    </row>
    <row r="120" spans="1:10" s="57" customFormat="1">
      <c r="A120" s="78"/>
      <c r="I120" s="56"/>
      <c r="J120" s="56"/>
    </row>
    <row r="121" spans="1:10" s="57" customFormat="1">
      <c r="A121" s="78"/>
      <c r="I121" s="56"/>
      <c r="J121" s="56"/>
    </row>
    <row r="122" spans="1:10" s="57" customFormat="1">
      <c r="A122" s="78"/>
      <c r="I122" s="56"/>
      <c r="J122" s="56"/>
    </row>
    <row r="123" spans="1:10" s="57" customFormat="1">
      <c r="A123" s="78"/>
      <c r="I123" s="56"/>
      <c r="J123" s="56"/>
    </row>
    <row r="124" spans="1:10" s="57" customFormat="1">
      <c r="A124" s="78"/>
      <c r="I124" s="56"/>
      <c r="J124" s="56"/>
    </row>
    <row r="125" spans="1:10" s="57" customFormat="1">
      <c r="A125" s="78"/>
      <c r="I125" s="56"/>
      <c r="J125" s="56"/>
    </row>
    <row r="126" spans="1:10" s="57" customFormat="1">
      <c r="A126" s="78"/>
      <c r="I126" s="56"/>
      <c r="J126" s="56"/>
    </row>
    <row r="127" spans="1:10" s="57" customFormat="1">
      <c r="A127" s="78"/>
      <c r="I127" s="56"/>
      <c r="J127" s="56"/>
    </row>
    <row r="128" spans="1:10" s="57" customFormat="1">
      <c r="A128" s="78"/>
      <c r="I128" s="56"/>
      <c r="J128" s="56"/>
    </row>
    <row r="129" spans="1:10" s="57" customFormat="1">
      <c r="A129" s="78"/>
      <c r="I129" s="56"/>
      <c r="J129" s="56"/>
    </row>
    <row r="130" spans="1:10" s="57" customFormat="1">
      <c r="A130" s="78"/>
      <c r="I130" s="56"/>
      <c r="J130" s="56"/>
    </row>
    <row r="131" spans="1:10" s="57" customFormat="1">
      <c r="A131" s="78"/>
      <c r="I131" s="56"/>
      <c r="J131" s="56"/>
    </row>
    <row r="132" spans="1:10" s="57" customFormat="1">
      <c r="A132" s="78"/>
      <c r="I132" s="56"/>
      <c r="J132" s="56"/>
    </row>
    <row r="133" spans="1:10" s="57" customFormat="1">
      <c r="A133" s="78"/>
      <c r="I133" s="56"/>
      <c r="J133" s="56"/>
    </row>
    <row r="134" spans="1:10" s="57" customFormat="1">
      <c r="A134" s="78"/>
      <c r="I134" s="56"/>
      <c r="J134" s="56"/>
    </row>
    <row r="135" spans="1:10" s="57" customFormat="1">
      <c r="A135" s="78"/>
      <c r="I135" s="56"/>
      <c r="J135" s="56"/>
    </row>
    <row r="136" spans="1:10" s="57" customFormat="1">
      <c r="A136" s="78"/>
      <c r="I136" s="56"/>
      <c r="J136" s="56"/>
    </row>
    <row r="137" spans="1:10" s="57" customFormat="1">
      <c r="A137" s="78"/>
      <c r="I137" s="56"/>
      <c r="J137" s="56"/>
    </row>
    <row r="138" spans="1:10" s="57" customFormat="1">
      <c r="A138" s="78"/>
      <c r="I138" s="56"/>
      <c r="J138" s="56"/>
    </row>
    <row r="139" spans="1:10" s="57" customFormat="1">
      <c r="A139" s="78"/>
      <c r="I139" s="56"/>
      <c r="J139" s="56"/>
    </row>
    <row r="140" spans="1:10" s="57" customFormat="1">
      <c r="A140" s="78"/>
      <c r="I140" s="56"/>
      <c r="J140" s="56"/>
    </row>
    <row r="141" spans="1:10" s="57" customFormat="1">
      <c r="A141" s="78"/>
      <c r="I141" s="56"/>
      <c r="J141" s="56"/>
    </row>
    <row r="142" spans="1:10" s="57" customFormat="1">
      <c r="A142" s="78"/>
      <c r="I142" s="56"/>
      <c r="J142" s="56"/>
    </row>
    <row r="143" spans="1:10" s="57" customFormat="1">
      <c r="A143" s="78"/>
      <c r="I143" s="56"/>
      <c r="J143" s="56"/>
    </row>
    <row r="144" spans="1:10" s="57" customFormat="1">
      <c r="A144" s="78"/>
      <c r="I144" s="56"/>
      <c r="J144" s="56"/>
    </row>
    <row r="145" spans="1:10" s="57" customFormat="1">
      <c r="A145" s="78"/>
      <c r="I145" s="56"/>
      <c r="J145" s="56"/>
    </row>
    <row r="146" spans="1:10" s="57" customFormat="1">
      <c r="A146" s="78"/>
      <c r="I146" s="56"/>
      <c r="J146" s="56"/>
    </row>
    <row r="147" spans="1:10" s="57" customFormat="1">
      <c r="A147" s="78"/>
      <c r="I147" s="56"/>
      <c r="J147" s="56"/>
    </row>
    <row r="148" spans="1:10" s="57" customFormat="1">
      <c r="A148" s="78"/>
      <c r="I148" s="56"/>
      <c r="J148" s="56"/>
    </row>
    <row r="149" spans="1:10" s="57" customFormat="1">
      <c r="A149" s="78"/>
      <c r="I149" s="56"/>
      <c r="J149" s="56"/>
    </row>
    <row r="150" spans="1:10" s="57" customFormat="1">
      <c r="A150" s="78"/>
      <c r="I150" s="56"/>
      <c r="J150" s="56"/>
    </row>
    <row r="151" spans="1:10" s="57" customFormat="1">
      <c r="A151" s="78"/>
      <c r="I151" s="56"/>
      <c r="J151" s="56"/>
    </row>
    <row r="152" spans="1:10" s="57" customFormat="1">
      <c r="A152" s="78"/>
      <c r="I152" s="56"/>
      <c r="J152" s="56"/>
    </row>
    <row r="153" spans="1:10" s="57" customFormat="1">
      <c r="A153" s="78"/>
      <c r="I153" s="56"/>
      <c r="J153" s="56"/>
    </row>
    <row r="154" spans="1:10" s="57" customFormat="1">
      <c r="A154" s="78"/>
      <c r="I154" s="56"/>
      <c r="J154" s="56"/>
    </row>
    <row r="155" spans="1:10" s="57" customFormat="1">
      <c r="A155" s="78"/>
      <c r="I155" s="56"/>
      <c r="J155" s="56"/>
    </row>
    <row r="156" spans="1:10" s="57" customFormat="1">
      <c r="A156" s="78"/>
      <c r="I156" s="56"/>
      <c r="J156" s="56"/>
    </row>
    <row r="157" spans="1:10" s="57" customFormat="1">
      <c r="A157" s="78"/>
      <c r="I157" s="56"/>
      <c r="J157" s="56"/>
    </row>
    <row r="158" spans="1:10" s="57" customFormat="1">
      <c r="A158" s="78"/>
      <c r="I158" s="56"/>
      <c r="J158" s="56"/>
    </row>
    <row r="159" spans="1:10" s="57" customFormat="1">
      <c r="A159" s="78"/>
      <c r="I159" s="56"/>
      <c r="J159" s="56"/>
    </row>
    <row r="160" spans="1:10" s="57" customFormat="1">
      <c r="A160" s="78"/>
      <c r="I160" s="56"/>
      <c r="J160" s="56"/>
    </row>
    <row r="161" spans="1:10" s="57" customFormat="1">
      <c r="A161" s="78"/>
      <c r="I161" s="56"/>
      <c r="J161" s="56"/>
    </row>
    <row r="162" spans="1:10" s="57" customFormat="1">
      <c r="A162" s="78"/>
      <c r="I162" s="56"/>
      <c r="J162" s="56"/>
    </row>
    <row r="163" spans="1:10" s="57" customFormat="1">
      <c r="A163" s="78"/>
      <c r="I163" s="56"/>
      <c r="J163" s="56"/>
    </row>
    <row r="164" spans="1:10" s="57" customFormat="1">
      <c r="A164" s="78"/>
      <c r="I164" s="56"/>
      <c r="J164" s="56"/>
    </row>
    <row r="165" spans="1:10" s="57" customFormat="1">
      <c r="A165" s="78"/>
      <c r="I165" s="56"/>
      <c r="J165" s="56"/>
    </row>
    <row r="166" spans="1:10" s="57" customFormat="1">
      <c r="A166" s="78"/>
      <c r="I166" s="56"/>
      <c r="J166" s="56"/>
    </row>
    <row r="167" spans="1:10" s="57" customFormat="1">
      <c r="A167" s="78"/>
      <c r="I167" s="56"/>
      <c r="J167" s="56"/>
    </row>
    <row r="168" spans="1:10" s="57" customFormat="1">
      <c r="A168" s="78"/>
      <c r="I168" s="56"/>
      <c r="J168" s="56"/>
    </row>
    <row r="169" spans="1:10" s="57" customFormat="1">
      <c r="A169" s="78"/>
      <c r="I169" s="56"/>
      <c r="J169" s="56"/>
    </row>
    <row r="170" spans="1:10" s="57" customFormat="1">
      <c r="A170" s="78"/>
      <c r="I170" s="56"/>
      <c r="J170" s="56"/>
    </row>
    <row r="171" spans="1:10" s="57" customFormat="1">
      <c r="A171" s="78"/>
      <c r="I171" s="56"/>
      <c r="J171" s="56"/>
    </row>
    <row r="172" spans="1:10" s="57" customFormat="1">
      <c r="A172" s="78"/>
      <c r="I172" s="56"/>
      <c r="J172" s="56"/>
    </row>
    <row r="173" spans="1:10" s="57" customFormat="1">
      <c r="A173" s="78"/>
      <c r="I173" s="56"/>
      <c r="J173" s="56"/>
    </row>
    <row r="174" spans="1:10" s="57" customFormat="1">
      <c r="A174" s="78"/>
      <c r="I174" s="56"/>
      <c r="J174" s="56"/>
    </row>
    <row r="175" spans="1:10" s="57" customFormat="1">
      <c r="A175" s="78"/>
      <c r="I175" s="56"/>
      <c r="J175" s="56"/>
    </row>
    <row r="176" spans="1:10" s="57" customFormat="1">
      <c r="A176" s="78"/>
      <c r="I176" s="56"/>
      <c r="J176" s="56"/>
    </row>
    <row r="177" spans="1:10" s="57" customFormat="1">
      <c r="A177" s="78"/>
      <c r="I177" s="56"/>
      <c r="J177" s="56"/>
    </row>
    <row r="178" spans="1:10" s="57" customFormat="1">
      <c r="A178" s="78"/>
      <c r="I178" s="56"/>
      <c r="J178" s="56"/>
    </row>
    <row r="179" spans="1:10" s="57" customFormat="1">
      <c r="A179" s="78"/>
      <c r="I179" s="56"/>
      <c r="J179" s="56"/>
    </row>
    <row r="180" spans="1:10" s="57" customFormat="1">
      <c r="A180" s="78"/>
      <c r="I180" s="56"/>
      <c r="J180" s="56"/>
    </row>
    <row r="181" spans="1:10" s="57" customFormat="1">
      <c r="A181" s="78"/>
      <c r="I181" s="56"/>
      <c r="J181" s="56"/>
    </row>
    <row r="182" spans="1:10" s="57" customFormat="1">
      <c r="A182" s="78"/>
      <c r="I182" s="56"/>
      <c r="J182" s="56"/>
    </row>
    <row r="183" spans="1:10" s="57" customFormat="1">
      <c r="A183" s="78"/>
      <c r="I183" s="56"/>
      <c r="J183" s="56"/>
    </row>
    <row r="184" spans="1:10" s="57" customFormat="1">
      <c r="A184" s="78"/>
      <c r="I184" s="56"/>
      <c r="J184" s="56"/>
    </row>
    <row r="185" spans="1:10" s="57" customFormat="1">
      <c r="A185" s="78"/>
      <c r="I185" s="56"/>
      <c r="J185" s="56"/>
    </row>
    <row r="186" spans="1:10" s="57" customFormat="1">
      <c r="A186" s="78"/>
      <c r="I186" s="56"/>
      <c r="J186" s="56"/>
    </row>
    <row r="187" spans="1:10" s="57" customFormat="1">
      <c r="A187" s="78"/>
      <c r="I187" s="56"/>
      <c r="J187" s="56"/>
    </row>
    <row r="188" spans="1:10" s="57" customFormat="1">
      <c r="A188" s="78"/>
      <c r="I188" s="56"/>
      <c r="J188" s="56"/>
    </row>
    <row r="189" spans="1:10" s="57" customFormat="1">
      <c r="A189" s="78"/>
      <c r="I189" s="56"/>
      <c r="J189" s="56"/>
    </row>
    <row r="190" spans="1:10" s="57" customFormat="1">
      <c r="A190" s="78"/>
      <c r="I190" s="56"/>
      <c r="J190" s="56"/>
    </row>
    <row r="191" spans="1:10" s="57" customFormat="1">
      <c r="A191" s="78"/>
      <c r="I191" s="56"/>
      <c r="J191" s="56"/>
    </row>
    <row r="192" spans="1:10" s="57" customFormat="1">
      <c r="A192" s="78"/>
      <c r="I192" s="56"/>
      <c r="J192" s="56"/>
    </row>
    <row r="193" spans="1:10" s="57" customFormat="1">
      <c r="A193" s="78"/>
      <c r="I193" s="56"/>
      <c r="J193" s="56"/>
    </row>
    <row r="194" spans="1:10" s="57" customFormat="1">
      <c r="A194" s="78"/>
      <c r="I194" s="56"/>
      <c r="J194" s="56"/>
    </row>
    <row r="195" spans="1:10" s="57" customFormat="1">
      <c r="A195" s="78"/>
      <c r="I195" s="56"/>
      <c r="J195" s="56"/>
    </row>
  </sheetData>
  <mergeCells count="10">
    <mergeCell ref="A2:H2"/>
    <mergeCell ref="A7:H7"/>
    <mergeCell ref="A18:H18"/>
    <mergeCell ref="C47:D47"/>
    <mergeCell ref="A3:H3"/>
    <mergeCell ref="A4:A5"/>
    <mergeCell ref="B4:B5"/>
    <mergeCell ref="C4:D4"/>
    <mergeCell ref="E4:H4"/>
    <mergeCell ref="C46:D46"/>
  </mergeCells>
  <phoneticPr fontId="3" type="noConversion"/>
  <pageMargins left="0.59055118110236227" right="0.59055118110236227" top="0.98425196850393704" bottom="0.59055118110236227" header="0.19685039370078741" footer="0.11811023622047245"/>
  <pageSetup paperSize="9" scale="60" fitToHeight="2" orientation="landscape" verticalDpi="300" r:id="rId1"/>
  <headerFooter alignWithMargins="0"/>
  <ignoredErrors>
    <ignoredError sqref="G9:H16 G21 H35:H36 H37:H42 H19:H27 H29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99"/>
    <pageSetUpPr fitToPage="1"/>
  </sheetPr>
  <dimension ref="A1:I184"/>
  <sheetViews>
    <sheetView view="pageBreakPreview" zoomScale="55" zoomScaleNormal="75" zoomScaleSheetLayoutView="55" workbookViewId="0">
      <selection activeCell="E10" sqref="E10"/>
    </sheetView>
  </sheetViews>
  <sheetFormatPr defaultRowHeight="18.75"/>
  <cols>
    <col min="1" max="1" width="114.42578125" style="1" customWidth="1"/>
    <col min="2" max="2" width="24.140625" style="3" customWidth="1"/>
    <col min="3" max="8" width="31" style="3" customWidth="1"/>
    <col min="9" max="9" width="9.5703125" style="1" customWidth="1"/>
    <col min="10" max="10" width="9.85546875" style="1" customWidth="1"/>
    <col min="11" max="16384" width="9.140625" style="1"/>
  </cols>
  <sheetData>
    <row r="1" spans="1:8" ht="20.25">
      <c r="H1" s="6" t="s">
        <v>172</v>
      </c>
    </row>
    <row r="2" spans="1:8" ht="39" customHeight="1">
      <c r="A2" s="316" t="s">
        <v>83</v>
      </c>
      <c r="B2" s="316"/>
      <c r="C2" s="316"/>
      <c r="D2" s="316"/>
      <c r="E2" s="316"/>
      <c r="F2" s="316"/>
      <c r="G2" s="316"/>
      <c r="H2" s="316"/>
    </row>
    <row r="3" spans="1:8" ht="30" customHeight="1">
      <c r="A3" s="318" t="s">
        <v>161</v>
      </c>
      <c r="B3" s="318"/>
      <c r="C3" s="318"/>
      <c r="D3" s="318"/>
      <c r="E3" s="318"/>
      <c r="F3" s="318"/>
      <c r="G3" s="318"/>
      <c r="H3" s="318"/>
    </row>
    <row r="4" spans="1:8" ht="58.5" customHeight="1">
      <c r="A4" s="314" t="s">
        <v>101</v>
      </c>
      <c r="B4" s="317" t="s">
        <v>7</v>
      </c>
      <c r="C4" s="300" t="s">
        <v>163</v>
      </c>
      <c r="D4" s="300"/>
      <c r="E4" s="319" t="s">
        <v>218</v>
      </c>
      <c r="F4" s="319"/>
      <c r="G4" s="319"/>
      <c r="H4" s="319"/>
    </row>
    <row r="5" spans="1:8" ht="68.25" customHeight="1">
      <c r="A5" s="315"/>
      <c r="B5" s="317"/>
      <c r="C5" s="32" t="s">
        <v>214</v>
      </c>
      <c r="D5" s="32" t="s">
        <v>217</v>
      </c>
      <c r="E5" s="32" t="s">
        <v>95</v>
      </c>
      <c r="F5" s="32" t="s">
        <v>91</v>
      </c>
      <c r="G5" s="33" t="s">
        <v>98</v>
      </c>
      <c r="H5" s="33" t="s">
        <v>99</v>
      </c>
    </row>
    <row r="6" spans="1:8" ht="33.75" customHeight="1">
      <c r="A6" s="8">
        <v>1</v>
      </c>
      <c r="B6" s="7">
        <v>2</v>
      </c>
      <c r="C6" s="8">
        <v>3</v>
      </c>
      <c r="D6" s="7">
        <v>4</v>
      </c>
      <c r="E6" s="8">
        <v>5</v>
      </c>
      <c r="F6" s="7">
        <v>6</v>
      </c>
      <c r="G6" s="8">
        <v>7</v>
      </c>
      <c r="H6" s="7">
        <v>8</v>
      </c>
    </row>
    <row r="7" spans="1:8" s="2" customFormat="1" ht="71.25" customHeight="1">
      <c r="A7" s="9" t="s">
        <v>49</v>
      </c>
      <c r="B7" s="16">
        <v>4000</v>
      </c>
      <c r="C7" s="10">
        <f>SUM(C8:C13)</f>
        <v>91</v>
      </c>
      <c r="D7" s="10">
        <f>SUM(D8:D13)</f>
        <v>0</v>
      </c>
      <c r="E7" s="10">
        <f>SUM(E8:E13)</f>
        <v>6066</v>
      </c>
      <c r="F7" s="10">
        <f>SUM(F8:F13)</f>
        <v>0</v>
      </c>
      <c r="G7" s="10">
        <f>F7-E7</f>
        <v>-6066</v>
      </c>
      <c r="H7" s="18">
        <f>(F7/E7)*100</f>
        <v>0</v>
      </c>
    </row>
    <row r="8" spans="1:8" ht="62.25" customHeight="1">
      <c r="A8" s="11" t="s">
        <v>0</v>
      </c>
      <c r="B8" s="14" t="s">
        <v>85</v>
      </c>
      <c r="C8" s="12"/>
      <c r="D8" s="12"/>
      <c r="E8" s="12"/>
      <c r="F8" s="12"/>
      <c r="G8" s="12">
        <f t="shared" ref="G8:G13" si="0">F8-E8</f>
        <v>0</v>
      </c>
      <c r="H8" s="19" t="e">
        <f t="shared" ref="H8:H13" si="1">(F8/E8)*100</f>
        <v>#DIV/0!</v>
      </c>
    </row>
    <row r="9" spans="1:8" ht="57.75" customHeight="1">
      <c r="A9" s="11" t="s">
        <v>1</v>
      </c>
      <c r="B9" s="14">
        <v>4020</v>
      </c>
      <c r="C9" s="12">
        <v>37</v>
      </c>
      <c r="D9" s="12"/>
      <c r="E9" s="12">
        <v>6066</v>
      </c>
      <c r="F9" s="12"/>
      <c r="G9" s="12">
        <f t="shared" si="0"/>
        <v>-6066</v>
      </c>
      <c r="H9" s="19">
        <f t="shared" si="1"/>
        <v>0</v>
      </c>
    </row>
    <row r="10" spans="1:8" ht="70.5" customHeight="1">
      <c r="A10" s="11" t="s">
        <v>15</v>
      </c>
      <c r="B10" s="14">
        <v>4030</v>
      </c>
      <c r="C10" s="12">
        <v>54</v>
      </c>
      <c r="D10" s="12"/>
      <c r="E10" s="12"/>
      <c r="F10" s="12"/>
      <c r="G10" s="12">
        <f t="shared" si="0"/>
        <v>0</v>
      </c>
      <c r="H10" s="19" t="e">
        <f t="shared" si="1"/>
        <v>#DIV/0!</v>
      </c>
    </row>
    <row r="11" spans="1:8" ht="59.25" customHeight="1">
      <c r="A11" s="11" t="s">
        <v>2</v>
      </c>
      <c r="B11" s="14">
        <v>4040</v>
      </c>
      <c r="C11" s="12"/>
      <c r="D11" s="12"/>
      <c r="E11" s="12"/>
      <c r="F11" s="12"/>
      <c r="G11" s="12">
        <f t="shared" si="0"/>
        <v>0</v>
      </c>
      <c r="H11" s="19" t="e">
        <f t="shared" si="1"/>
        <v>#DIV/0!</v>
      </c>
    </row>
    <row r="12" spans="1:8" ht="70.5" customHeight="1">
      <c r="A12" s="11" t="s">
        <v>41</v>
      </c>
      <c r="B12" s="14">
        <v>4050</v>
      </c>
      <c r="C12" s="12"/>
      <c r="D12" s="12"/>
      <c r="E12" s="12"/>
      <c r="F12" s="12"/>
      <c r="G12" s="12">
        <f t="shared" si="0"/>
        <v>0</v>
      </c>
      <c r="H12" s="19" t="e">
        <f t="shared" si="1"/>
        <v>#DIV/0!</v>
      </c>
    </row>
    <row r="13" spans="1:8" ht="59.25" customHeight="1">
      <c r="A13" s="11" t="s">
        <v>122</v>
      </c>
      <c r="B13" s="14">
        <v>4060</v>
      </c>
      <c r="C13" s="12"/>
      <c r="D13" s="12"/>
      <c r="E13" s="12"/>
      <c r="F13" s="12"/>
      <c r="G13" s="12">
        <f t="shared" si="0"/>
        <v>0</v>
      </c>
      <c r="H13" s="19" t="e">
        <f t="shared" si="1"/>
        <v>#DIV/0!</v>
      </c>
    </row>
    <row r="14" spans="1:8" ht="20.25">
      <c r="A14" s="13"/>
      <c r="B14" s="13"/>
      <c r="C14" s="13"/>
      <c r="D14" s="13"/>
      <c r="E14" s="13"/>
      <c r="F14" s="13"/>
      <c r="G14" s="13"/>
      <c r="H14" s="13"/>
    </row>
    <row r="15" spans="1:8" ht="20.25">
      <c r="A15" s="13"/>
      <c r="B15" s="13"/>
      <c r="C15" s="13"/>
      <c r="D15" s="13"/>
      <c r="E15" s="13"/>
      <c r="F15" s="13"/>
      <c r="G15" s="13"/>
      <c r="H15" s="13"/>
    </row>
    <row r="16" spans="1:8" ht="19.5" customHeight="1">
      <c r="A16" s="15"/>
      <c r="B16" s="13"/>
      <c r="C16" s="13"/>
      <c r="D16" s="13"/>
      <c r="E16" s="13"/>
      <c r="F16" s="13"/>
      <c r="G16" s="13"/>
      <c r="H16" s="13"/>
    </row>
    <row r="17" spans="1:9" s="262" customFormat="1" ht="54" customHeight="1">
      <c r="A17" s="223" t="s">
        <v>287</v>
      </c>
      <c r="B17" s="224"/>
      <c r="C17" s="298" t="s">
        <v>288</v>
      </c>
      <c r="D17" s="298"/>
      <c r="E17" s="245"/>
      <c r="F17" s="225" t="s">
        <v>289</v>
      </c>
      <c r="G17" s="226"/>
      <c r="H17" s="249"/>
      <c r="I17" s="250"/>
    </row>
    <row r="18" spans="1:9" s="263" customFormat="1" ht="37.5" customHeight="1">
      <c r="A18" s="252" t="s">
        <v>179</v>
      </c>
      <c r="B18" s="253"/>
      <c r="C18" s="297" t="s">
        <v>46</v>
      </c>
      <c r="D18" s="297"/>
      <c r="E18" s="252"/>
      <c r="F18" s="252" t="s">
        <v>290</v>
      </c>
      <c r="G18" s="253"/>
      <c r="H18" s="254"/>
      <c r="I18" s="254"/>
    </row>
    <row r="19" spans="1:9">
      <c r="A19" s="48"/>
      <c r="B19" s="46"/>
      <c r="C19" s="46"/>
      <c r="D19" s="46"/>
      <c r="E19" s="46"/>
      <c r="F19" s="46"/>
      <c r="G19" s="46"/>
      <c r="H19" s="46"/>
      <c r="I19" s="46"/>
    </row>
    <row r="20" spans="1:9">
      <c r="A20" s="4"/>
    </row>
    <row r="21" spans="1:9">
      <c r="A21" s="4"/>
    </row>
    <row r="22" spans="1:9">
      <c r="A22" s="4"/>
    </row>
    <row r="23" spans="1:9">
      <c r="A23" s="4"/>
    </row>
    <row r="24" spans="1:9">
      <c r="A24" s="4"/>
    </row>
    <row r="25" spans="1:9">
      <c r="A25" s="4"/>
    </row>
    <row r="26" spans="1:9">
      <c r="A26" s="4"/>
    </row>
    <row r="27" spans="1:9">
      <c r="A27" s="4"/>
    </row>
    <row r="28" spans="1:9">
      <c r="A28" s="4"/>
    </row>
    <row r="29" spans="1:9">
      <c r="A29" s="4"/>
    </row>
    <row r="30" spans="1:9">
      <c r="A30" s="4"/>
    </row>
    <row r="31" spans="1:9">
      <c r="A31" s="4"/>
    </row>
    <row r="32" spans="1:9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  <row r="108" spans="1:1">
      <c r="A108" s="4"/>
    </row>
    <row r="109" spans="1:1">
      <c r="A109" s="4"/>
    </row>
    <row r="110" spans="1:1">
      <c r="A110" s="4"/>
    </row>
    <row r="111" spans="1:1">
      <c r="A111" s="4"/>
    </row>
    <row r="112" spans="1:1">
      <c r="A112" s="4"/>
    </row>
    <row r="113" spans="1:1">
      <c r="A113" s="4"/>
    </row>
    <row r="114" spans="1:1">
      <c r="A114" s="4"/>
    </row>
    <row r="115" spans="1:1">
      <c r="A115" s="4"/>
    </row>
    <row r="116" spans="1:1">
      <c r="A116" s="4"/>
    </row>
    <row r="117" spans="1:1">
      <c r="A117" s="4"/>
    </row>
    <row r="118" spans="1:1">
      <c r="A118" s="4"/>
    </row>
    <row r="119" spans="1:1">
      <c r="A119" s="4"/>
    </row>
    <row r="120" spans="1:1">
      <c r="A120" s="4"/>
    </row>
    <row r="121" spans="1:1">
      <c r="A121" s="4"/>
    </row>
    <row r="122" spans="1:1">
      <c r="A122" s="4"/>
    </row>
    <row r="123" spans="1:1">
      <c r="A123" s="4"/>
    </row>
    <row r="124" spans="1:1">
      <c r="A124" s="4"/>
    </row>
    <row r="125" spans="1:1">
      <c r="A125" s="4"/>
    </row>
    <row r="126" spans="1:1">
      <c r="A126" s="4"/>
    </row>
    <row r="127" spans="1:1">
      <c r="A127" s="4"/>
    </row>
    <row r="128" spans="1:1">
      <c r="A128" s="4"/>
    </row>
    <row r="129" spans="1:1">
      <c r="A129" s="4"/>
    </row>
    <row r="130" spans="1:1">
      <c r="A130" s="4"/>
    </row>
    <row r="131" spans="1:1">
      <c r="A131" s="4"/>
    </row>
    <row r="132" spans="1:1">
      <c r="A132" s="4"/>
    </row>
    <row r="133" spans="1:1">
      <c r="A133" s="4"/>
    </row>
    <row r="134" spans="1:1">
      <c r="A134" s="4"/>
    </row>
    <row r="135" spans="1:1">
      <c r="A135" s="4"/>
    </row>
    <row r="136" spans="1:1">
      <c r="A136" s="4"/>
    </row>
    <row r="137" spans="1:1">
      <c r="A137" s="4"/>
    </row>
    <row r="138" spans="1:1">
      <c r="A138" s="4"/>
    </row>
    <row r="139" spans="1:1">
      <c r="A139" s="4"/>
    </row>
    <row r="140" spans="1:1">
      <c r="A140" s="4"/>
    </row>
    <row r="141" spans="1:1">
      <c r="A141" s="4"/>
    </row>
    <row r="142" spans="1:1">
      <c r="A142" s="4"/>
    </row>
    <row r="143" spans="1:1">
      <c r="A143" s="4"/>
    </row>
    <row r="144" spans="1:1">
      <c r="A144" s="4"/>
    </row>
    <row r="145" spans="1:1">
      <c r="A145" s="4"/>
    </row>
    <row r="146" spans="1:1">
      <c r="A146" s="4"/>
    </row>
    <row r="147" spans="1:1">
      <c r="A147" s="4"/>
    </row>
    <row r="148" spans="1:1">
      <c r="A148" s="4"/>
    </row>
    <row r="149" spans="1:1">
      <c r="A149" s="4"/>
    </row>
    <row r="150" spans="1:1">
      <c r="A150" s="4"/>
    </row>
    <row r="151" spans="1:1">
      <c r="A151" s="4"/>
    </row>
    <row r="152" spans="1:1">
      <c r="A152" s="4"/>
    </row>
    <row r="153" spans="1:1">
      <c r="A153" s="4"/>
    </row>
    <row r="154" spans="1:1">
      <c r="A154" s="4"/>
    </row>
    <row r="155" spans="1:1">
      <c r="A155" s="4"/>
    </row>
    <row r="156" spans="1:1">
      <c r="A156" s="4"/>
    </row>
    <row r="157" spans="1:1">
      <c r="A157" s="4"/>
    </row>
    <row r="158" spans="1:1">
      <c r="A158" s="4"/>
    </row>
    <row r="159" spans="1:1">
      <c r="A159" s="4"/>
    </row>
    <row r="160" spans="1:1">
      <c r="A160" s="4"/>
    </row>
    <row r="161" spans="1:1">
      <c r="A161" s="4"/>
    </row>
    <row r="162" spans="1:1">
      <c r="A162" s="4"/>
    </row>
    <row r="163" spans="1:1">
      <c r="A163" s="4"/>
    </row>
    <row r="164" spans="1:1">
      <c r="A164" s="4"/>
    </row>
    <row r="165" spans="1:1">
      <c r="A165" s="4"/>
    </row>
    <row r="166" spans="1:1">
      <c r="A166" s="4"/>
    </row>
    <row r="167" spans="1:1">
      <c r="A167" s="4"/>
    </row>
    <row r="168" spans="1:1">
      <c r="A168" s="4"/>
    </row>
    <row r="169" spans="1:1">
      <c r="A169" s="4"/>
    </row>
    <row r="170" spans="1:1">
      <c r="A170" s="4"/>
    </row>
    <row r="171" spans="1:1">
      <c r="A171" s="4"/>
    </row>
    <row r="172" spans="1:1">
      <c r="A172" s="4"/>
    </row>
    <row r="173" spans="1:1">
      <c r="A173" s="4"/>
    </row>
    <row r="174" spans="1:1">
      <c r="A174" s="4"/>
    </row>
    <row r="175" spans="1:1">
      <c r="A175" s="4"/>
    </row>
    <row r="176" spans="1:1">
      <c r="A176" s="4"/>
    </row>
    <row r="177" spans="1:1">
      <c r="A177" s="4"/>
    </row>
    <row r="178" spans="1:1">
      <c r="A178" s="4"/>
    </row>
    <row r="179" spans="1:1">
      <c r="A179" s="4"/>
    </row>
    <row r="180" spans="1:1">
      <c r="A180" s="4"/>
    </row>
    <row r="181" spans="1:1">
      <c r="A181" s="4"/>
    </row>
    <row r="182" spans="1:1">
      <c r="A182" s="4"/>
    </row>
    <row r="183" spans="1:1">
      <c r="A183" s="4"/>
    </row>
    <row r="184" spans="1:1">
      <c r="A184" s="4"/>
    </row>
  </sheetData>
  <mergeCells count="8">
    <mergeCell ref="A4:A5"/>
    <mergeCell ref="A2:H2"/>
    <mergeCell ref="B4:B5"/>
    <mergeCell ref="A3:H3"/>
    <mergeCell ref="C18:D18"/>
    <mergeCell ref="C4:D4"/>
    <mergeCell ref="E4:H4"/>
    <mergeCell ref="C17:D17"/>
  </mergeCells>
  <phoneticPr fontId="0" type="noConversion"/>
  <pageMargins left="0.59055118110236227" right="0.59055118110236227" top="0.98425196850393704" bottom="0.59055118110236227" header="0.27559055118110237" footer="0.19685039370078741"/>
  <pageSetup paperSize="9" scale="42" firstPageNumber="9" orientation="landscape" useFirstPageNumber="1" r:id="rId1"/>
  <headerFooter alignWithMargins="0"/>
  <ignoredErrors>
    <ignoredError sqref="B8" numberStoredAsText="1"/>
    <ignoredError sqref="H7:H1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3"/>
    <pageSetUpPr fitToPage="1"/>
  </sheetPr>
  <dimension ref="A2:I237"/>
  <sheetViews>
    <sheetView view="pageBreakPreview" zoomScale="60" zoomScaleNormal="100" workbookViewId="0">
      <selection activeCell="A9" sqref="A9"/>
    </sheetView>
  </sheetViews>
  <sheetFormatPr defaultRowHeight="18.75"/>
  <cols>
    <col min="1" max="1" width="70.28515625" style="27" customWidth="1"/>
    <col min="2" max="2" width="16" style="28" customWidth="1"/>
    <col min="3" max="3" width="19.85546875" style="28" customWidth="1"/>
    <col min="4" max="4" width="21.28515625" style="28" customWidth="1"/>
    <col min="5" max="5" width="23.42578125" style="28" customWidth="1"/>
    <col min="6" max="6" width="22.28515625" style="28" customWidth="1"/>
    <col min="7" max="7" width="24.140625" style="28" customWidth="1"/>
    <col min="8" max="16384" width="9.140625" style="27"/>
  </cols>
  <sheetData>
    <row r="2" spans="1:9" ht="33.75" customHeight="1">
      <c r="A2" s="320" t="s">
        <v>195</v>
      </c>
      <c r="B2" s="320"/>
      <c r="C2" s="320"/>
      <c r="D2" s="320"/>
      <c r="E2" s="320"/>
      <c r="F2" s="320"/>
      <c r="G2" s="320"/>
    </row>
    <row r="3" spans="1:9" ht="28.5" customHeight="1">
      <c r="A3" s="30"/>
      <c r="B3" s="31"/>
      <c r="C3" s="31"/>
      <c r="D3" s="30"/>
      <c r="E3" s="30"/>
      <c r="F3" s="30"/>
      <c r="G3" s="31" t="s">
        <v>161</v>
      </c>
    </row>
    <row r="4" spans="1:9" ht="62.25" customHeight="1">
      <c r="A4" s="79" t="s">
        <v>101</v>
      </c>
      <c r="B4" s="80" t="s">
        <v>7</v>
      </c>
      <c r="C4" s="17" t="s">
        <v>219</v>
      </c>
      <c r="D4" s="17" t="s">
        <v>220</v>
      </c>
      <c r="E4" s="17" t="s">
        <v>221</v>
      </c>
      <c r="F4" s="80" t="s">
        <v>232</v>
      </c>
      <c r="G4" s="81" t="s">
        <v>189</v>
      </c>
    </row>
    <row r="5" spans="1:9" ht="23.25" customHeight="1">
      <c r="A5" s="82">
        <v>1</v>
      </c>
      <c r="B5" s="83">
        <v>2</v>
      </c>
      <c r="C5" s="83">
        <v>3</v>
      </c>
      <c r="D5" s="83">
        <v>4</v>
      </c>
      <c r="E5" s="83">
        <v>5</v>
      </c>
      <c r="F5" s="83">
        <v>6</v>
      </c>
      <c r="G5" s="83">
        <v>7</v>
      </c>
    </row>
    <row r="6" spans="1:9" ht="39" customHeight="1">
      <c r="A6" s="84" t="s">
        <v>49</v>
      </c>
      <c r="B6" s="85">
        <v>4000</v>
      </c>
      <c r="C6" s="65">
        <f>SUM(C7+C10)</f>
        <v>91</v>
      </c>
      <c r="D6" s="65">
        <f>SUM(D7+D10)</f>
        <v>6066</v>
      </c>
      <c r="E6" s="65"/>
      <c r="F6" s="65">
        <f>E6-D6</f>
        <v>-6066</v>
      </c>
      <c r="G6" s="215">
        <f>(E6/D6)*100</f>
        <v>0</v>
      </c>
    </row>
    <row r="7" spans="1:9" ht="33" customHeight="1">
      <c r="A7" s="159" t="s">
        <v>1</v>
      </c>
      <c r="B7" s="157">
        <v>4020</v>
      </c>
      <c r="C7" s="214">
        <f>SUM(C8:C8)</f>
        <v>37</v>
      </c>
      <c r="D7" s="214">
        <f>SUM(D8:D9)</f>
        <v>6066</v>
      </c>
      <c r="E7" s="214">
        <f t="shared" ref="E7" si="0">SUM(E8:E8)</f>
        <v>0</v>
      </c>
      <c r="F7" s="65">
        <f t="shared" ref="F7:F14" si="1">E7-D7</f>
        <v>-6066</v>
      </c>
      <c r="G7" s="215">
        <f t="shared" ref="G7:G14" si="2">(E7/D7)*100</f>
        <v>0</v>
      </c>
    </row>
    <row r="8" spans="1:9" ht="33" customHeight="1">
      <c r="A8" s="88" t="s">
        <v>308</v>
      </c>
      <c r="B8" s="83"/>
      <c r="C8" s="69">
        <v>37</v>
      </c>
      <c r="D8" s="69"/>
      <c r="E8" s="69"/>
      <c r="F8" s="69">
        <f t="shared" si="1"/>
        <v>0</v>
      </c>
      <c r="G8" s="216" t="e">
        <f t="shared" si="2"/>
        <v>#DIV/0!</v>
      </c>
    </row>
    <row r="9" spans="1:9" ht="33" customHeight="1">
      <c r="A9" s="227" t="s">
        <v>313</v>
      </c>
      <c r="B9" s="83"/>
      <c r="C9" s="69"/>
      <c r="D9" s="69">
        <v>6066</v>
      </c>
      <c r="E9" s="69"/>
      <c r="F9" s="69">
        <f t="shared" si="1"/>
        <v>-6066</v>
      </c>
      <c r="G9" s="216"/>
    </row>
    <row r="10" spans="1:9" s="35" customFormat="1" ht="56.25" customHeight="1">
      <c r="A10" s="159" t="s">
        <v>15</v>
      </c>
      <c r="B10" s="160">
        <v>4030</v>
      </c>
      <c r="C10" s="214">
        <f>SUM(C11:C14)</f>
        <v>54</v>
      </c>
      <c r="D10" s="87"/>
      <c r="E10" s="87"/>
      <c r="F10" s="87">
        <f t="shared" si="1"/>
        <v>0</v>
      </c>
      <c r="G10" s="216" t="e">
        <f t="shared" si="2"/>
        <v>#DIV/0!</v>
      </c>
    </row>
    <row r="11" spans="1:9" s="35" customFormat="1" ht="33" customHeight="1">
      <c r="A11" s="88" t="s">
        <v>309</v>
      </c>
      <c r="B11" s="89"/>
      <c r="C11" s="69">
        <v>30</v>
      </c>
      <c r="D11" s="87"/>
      <c r="E11" s="87"/>
      <c r="F11" s="87">
        <f t="shared" si="1"/>
        <v>0</v>
      </c>
      <c r="G11" s="216" t="e">
        <f t="shared" si="2"/>
        <v>#DIV/0!</v>
      </c>
    </row>
    <row r="12" spans="1:9" s="35" customFormat="1" ht="31.5" customHeight="1">
      <c r="A12" s="88" t="s">
        <v>310</v>
      </c>
      <c r="B12" s="89"/>
      <c r="C12" s="69">
        <v>6</v>
      </c>
      <c r="D12" s="87"/>
      <c r="E12" s="87"/>
      <c r="F12" s="87">
        <f t="shared" si="1"/>
        <v>0</v>
      </c>
      <c r="G12" s="216" t="e">
        <f t="shared" si="2"/>
        <v>#DIV/0!</v>
      </c>
    </row>
    <row r="13" spans="1:9" s="35" customFormat="1" ht="38.25" customHeight="1">
      <c r="A13" s="88" t="s">
        <v>311</v>
      </c>
      <c r="B13" s="160"/>
      <c r="C13" s="69">
        <v>4</v>
      </c>
      <c r="D13" s="158"/>
      <c r="E13" s="158"/>
      <c r="F13" s="86">
        <f t="shared" si="1"/>
        <v>0</v>
      </c>
      <c r="G13" s="215" t="e">
        <f t="shared" si="2"/>
        <v>#DIV/0!</v>
      </c>
    </row>
    <row r="14" spans="1:9" s="35" customFormat="1" ht="36" customHeight="1">
      <c r="A14" s="88" t="s">
        <v>312</v>
      </c>
      <c r="B14" s="89"/>
      <c r="C14" s="69">
        <v>14</v>
      </c>
      <c r="D14" s="87"/>
      <c r="E14" s="87"/>
      <c r="F14" s="87">
        <f t="shared" si="1"/>
        <v>0</v>
      </c>
      <c r="G14" s="216" t="e">
        <f t="shared" si="2"/>
        <v>#DIV/0!</v>
      </c>
    </row>
    <row r="15" spans="1:9" ht="39.75" customHeight="1">
      <c r="A15" s="90"/>
      <c r="B15" s="91"/>
      <c r="C15" s="91"/>
      <c r="D15" s="92"/>
      <c r="E15" s="93"/>
      <c r="F15" s="93"/>
      <c r="G15" s="93"/>
    </row>
    <row r="16" spans="1:9" s="251" customFormat="1" ht="26.25" customHeight="1">
      <c r="A16" s="223" t="s">
        <v>287</v>
      </c>
      <c r="B16" s="224"/>
      <c r="C16" s="298" t="s">
        <v>288</v>
      </c>
      <c r="D16" s="298"/>
      <c r="E16" s="245"/>
      <c r="F16" s="225" t="s">
        <v>289</v>
      </c>
      <c r="G16" s="226"/>
      <c r="H16" s="249"/>
      <c r="I16" s="250"/>
    </row>
    <row r="17" spans="1:9" s="251" customFormat="1">
      <c r="A17" s="247" t="s">
        <v>179</v>
      </c>
      <c r="B17" s="180"/>
      <c r="C17" s="321" t="s">
        <v>46</v>
      </c>
      <c r="D17" s="321"/>
      <c r="E17" s="247"/>
      <c r="F17" s="247" t="s">
        <v>290</v>
      </c>
      <c r="G17" s="180"/>
      <c r="H17" s="264"/>
      <c r="I17" s="264"/>
    </row>
    <row r="18" spans="1:9">
      <c r="A18" s="48"/>
      <c r="B18" s="46"/>
      <c r="C18" s="46"/>
      <c r="D18" s="46"/>
      <c r="E18" s="46"/>
      <c r="F18" s="46"/>
      <c r="G18" s="46"/>
      <c r="H18" s="46"/>
      <c r="I18" s="46"/>
    </row>
    <row r="19" spans="1:9">
      <c r="A19" s="90"/>
      <c r="B19" s="91"/>
      <c r="C19" s="91"/>
      <c r="D19" s="92"/>
      <c r="E19" s="93"/>
      <c r="F19" s="93"/>
      <c r="G19" s="93"/>
    </row>
    <row r="20" spans="1:9">
      <c r="A20" s="90"/>
      <c r="B20" s="91"/>
      <c r="C20" s="91"/>
      <c r="D20" s="92"/>
      <c r="E20" s="93"/>
      <c r="F20" s="93"/>
      <c r="G20" s="93"/>
    </row>
    <row r="21" spans="1:9">
      <c r="A21" s="90"/>
      <c r="B21" s="91"/>
      <c r="C21" s="91"/>
      <c r="D21" s="92"/>
      <c r="E21" s="93"/>
      <c r="F21" s="93"/>
      <c r="G21" s="93"/>
    </row>
    <row r="22" spans="1:9">
      <c r="A22" s="90"/>
      <c r="B22" s="91"/>
      <c r="C22" s="91"/>
      <c r="D22" s="92"/>
      <c r="E22" s="93"/>
      <c r="F22" s="93"/>
      <c r="G22" s="93"/>
    </row>
    <row r="23" spans="1:9">
      <c r="A23" s="90"/>
      <c r="B23" s="91"/>
      <c r="C23" s="91"/>
      <c r="D23" s="92"/>
      <c r="E23" s="93"/>
      <c r="F23" s="93"/>
      <c r="G23" s="93"/>
    </row>
    <row r="24" spans="1:9">
      <c r="A24" s="90"/>
      <c r="B24" s="91"/>
      <c r="C24" s="91"/>
      <c r="D24" s="92"/>
      <c r="E24" s="93"/>
      <c r="F24" s="93"/>
      <c r="G24" s="93"/>
    </row>
    <row r="25" spans="1:9">
      <c r="A25" s="90"/>
      <c r="B25" s="91"/>
      <c r="C25" s="91"/>
      <c r="D25" s="92"/>
      <c r="E25" s="93"/>
      <c r="F25" s="93"/>
      <c r="G25" s="93"/>
    </row>
    <row r="26" spans="1:9">
      <c r="A26" s="90"/>
      <c r="B26" s="91"/>
      <c r="C26" s="91"/>
      <c r="D26" s="92"/>
      <c r="E26" s="93"/>
      <c r="F26" s="93"/>
      <c r="G26" s="93"/>
    </row>
    <row r="27" spans="1:9">
      <c r="A27" s="90"/>
      <c r="B27" s="91"/>
      <c r="C27" s="91"/>
      <c r="D27" s="92"/>
      <c r="E27" s="93"/>
      <c r="F27" s="93"/>
      <c r="G27" s="93"/>
    </row>
    <row r="28" spans="1:9">
      <c r="A28" s="90"/>
      <c r="B28" s="91"/>
      <c r="C28" s="91"/>
      <c r="D28" s="92"/>
      <c r="E28" s="93"/>
      <c r="F28" s="93"/>
      <c r="G28" s="93"/>
    </row>
    <row r="29" spans="1:9">
      <c r="A29" s="90"/>
      <c r="B29" s="91"/>
      <c r="C29" s="91"/>
      <c r="D29" s="92"/>
      <c r="E29" s="93"/>
      <c r="F29" s="93"/>
      <c r="G29" s="93"/>
    </row>
    <row r="30" spans="1:9">
      <c r="A30" s="90"/>
      <c r="B30" s="91"/>
      <c r="C30" s="91"/>
      <c r="D30" s="92"/>
      <c r="E30" s="93"/>
      <c r="F30" s="93"/>
      <c r="G30" s="93"/>
    </row>
    <row r="31" spans="1:9">
      <c r="A31" s="90"/>
      <c r="B31" s="91"/>
      <c r="C31" s="91"/>
      <c r="D31" s="92"/>
      <c r="E31" s="93"/>
      <c r="F31" s="93"/>
      <c r="G31" s="93"/>
    </row>
    <row r="32" spans="1:9">
      <c r="A32" s="90"/>
      <c r="B32" s="91"/>
      <c r="C32" s="91"/>
      <c r="D32" s="92"/>
      <c r="E32" s="93"/>
      <c r="F32" s="93"/>
      <c r="G32" s="93"/>
    </row>
    <row r="33" spans="1:7">
      <c r="A33" s="90"/>
      <c r="B33" s="91"/>
      <c r="C33" s="91"/>
      <c r="D33" s="92"/>
      <c r="E33" s="93"/>
      <c r="F33" s="93"/>
      <c r="G33" s="93"/>
    </row>
    <row r="34" spans="1:7">
      <c r="A34" s="90"/>
      <c r="B34" s="91"/>
      <c r="C34" s="91"/>
      <c r="D34" s="92"/>
      <c r="E34" s="93"/>
      <c r="F34" s="93"/>
      <c r="G34" s="93"/>
    </row>
    <row r="35" spans="1:7">
      <c r="A35" s="90"/>
      <c r="B35" s="91"/>
      <c r="C35" s="91"/>
      <c r="D35" s="92"/>
      <c r="E35" s="93"/>
      <c r="F35" s="93"/>
      <c r="G35" s="93"/>
    </row>
    <row r="36" spans="1:7">
      <c r="A36" s="90"/>
      <c r="B36" s="91"/>
      <c r="C36" s="91"/>
      <c r="D36" s="92"/>
      <c r="E36" s="93"/>
      <c r="F36" s="93"/>
      <c r="G36" s="93"/>
    </row>
    <row r="37" spans="1:7">
      <c r="A37" s="90"/>
      <c r="B37" s="91"/>
      <c r="C37" s="91"/>
      <c r="D37" s="92"/>
      <c r="E37" s="93"/>
      <c r="F37" s="93"/>
      <c r="G37" s="93"/>
    </row>
    <row r="38" spans="1:7">
      <c r="A38" s="90"/>
      <c r="B38" s="91"/>
      <c r="C38" s="91"/>
      <c r="D38" s="92"/>
      <c r="E38" s="93"/>
      <c r="F38" s="93"/>
      <c r="G38" s="93"/>
    </row>
    <row r="39" spans="1:7">
      <c r="A39" s="90"/>
      <c r="B39" s="91"/>
      <c r="C39" s="91"/>
      <c r="D39" s="92"/>
      <c r="E39" s="93"/>
      <c r="F39" s="93"/>
      <c r="G39" s="93"/>
    </row>
    <row r="40" spans="1:7">
      <c r="A40" s="90"/>
      <c r="B40" s="91"/>
      <c r="C40" s="91"/>
      <c r="D40" s="92"/>
      <c r="E40" s="93"/>
      <c r="F40" s="93"/>
      <c r="G40" s="93"/>
    </row>
    <row r="41" spans="1:7">
      <c r="A41" s="90"/>
      <c r="B41" s="91"/>
      <c r="C41" s="91"/>
      <c r="D41" s="92"/>
      <c r="E41" s="93"/>
      <c r="F41" s="93"/>
      <c r="G41" s="93"/>
    </row>
    <row r="42" spans="1:7">
      <c r="A42" s="90"/>
      <c r="B42" s="91"/>
      <c r="C42" s="91"/>
      <c r="D42" s="92"/>
      <c r="E42" s="93"/>
      <c r="F42" s="93"/>
      <c r="G42" s="93"/>
    </row>
    <row r="43" spans="1:7">
      <c r="A43" s="90"/>
      <c r="B43" s="91"/>
      <c r="C43" s="91"/>
      <c r="D43" s="92"/>
      <c r="E43" s="93"/>
      <c r="F43" s="93"/>
      <c r="G43" s="93"/>
    </row>
    <row r="44" spans="1:7">
      <c r="A44" s="90"/>
      <c r="B44" s="91"/>
      <c r="C44" s="91"/>
      <c r="D44" s="92"/>
      <c r="E44" s="93"/>
      <c r="F44" s="93"/>
      <c r="G44" s="93"/>
    </row>
    <row r="45" spans="1:7">
      <c r="A45" s="90"/>
      <c r="B45" s="91"/>
      <c r="C45" s="91"/>
      <c r="D45" s="92"/>
      <c r="E45" s="93"/>
      <c r="F45" s="93"/>
      <c r="G45" s="93"/>
    </row>
    <row r="46" spans="1:7">
      <c r="A46" s="90"/>
      <c r="B46" s="91"/>
      <c r="C46" s="91"/>
      <c r="D46" s="92"/>
      <c r="E46" s="93"/>
      <c r="F46" s="93"/>
      <c r="G46" s="93"/>
    </row>
    <row r="47" spans="1:7">
      <c r="A47" s="90"/>
      <c r="D47" s="94"/>
      <c r="E47" s="95"/>
      <c r="F47" s="95"/>
      <c r="G47" s="95"/>
    </row>
    <row r="48" spans="1:7">
      <c r="A48" s="49"/>
      <c r="D48" s="94"/>
      <c r="E48" s="95"/>
      <c r="F48" s="95"/>
      <c r="G48" s="95"/>
    </row>
    <row r="49" spans="1:7">
      <c r="A49" s="49"/>
      <c r="D49" s="94"/>
      <c r="E49" s="95"/>
      <c r="F49" s="95"/>
      <c r="G49" s="95"/>
    </row>
    <row r="50" spans="1:7">
      <c r="A50" s="49"/>
      <c r="D50" s="94"/>
      <c r="E50" s="95"/>
      <c r="F50" s="95"/>
      <c r="G50" s="95"/>
    </row>
    <row r="51" spans="1:7">
      <c r="A51" s="49"/>
      <c r="D51" s="94"/>
      <c r="E51" s="95"/>
      <c r="F51" s="95"/>
      <c r="G51" s="95"/>
    </row>
    <row r="52" spans="1:7">
      <c r="A52" s="49"/>
      <c r="D52" s="94"/>
      <c r="E52" s="95"/>
      <c r="F52" s="95"/>
      <c r="G52" s="95"/>
    </row>
    <row r="53" spans="1:7">
      <c r="A53" s="49"/>
      <c r="D53" s="94"/>
      <c r="E53" s="95"/>
      <c r="F53" s="95"/>
      <c r="G53" s="95"/>
    </row>
    <row r="54" spans="1:7">
      <c r="A54" s="49"/>
      <c r="D54" s="94"/>
      <c r="E54" s="95"/>
      <c r="F54" s="95"/>
      <c r="G54" s="95"/>
    </row>
    <row r="55" spans="1:7">
      <c r="A55" s="49"/>
      <c r="D55" s="94"/>
      <c r="E55" s="95"/>
      <c r="F55" s="95"/>
      <c r="G55" s="95"/>
    </row>
    <row r="56" spans="1:7">
      <c r="A56" s="49"/>
      <c r="D56" s="94"/>
      <c r="E56" s="95"/>
      <c r="F56" s="95"/>
      <c r="G56" s="95"/>
    </row>
    <row r="57" spans="1:7">
      <c r="A57" s="49"/>
      <c r="D57" s="94"/>
      <c r="E57" s="95"/>
      <c r="F57" s="95"/>
      <c r="G57" s="95"/>
    </row>
    <row r="58" spans="1:7">
      <c r="A58" s="49"/>
      <c r="D58" s="94"/>
      <c r="E58" s="95"/>
      <c r="F58" s="95"/>
      <c r="G58" s="95"/>
    </row>
    <row r="59" spans="1:7">
      <c r="A59" s="49"/>
      <c r="D59" s="94"/>
      <c r="E59" s="95"/>
      <c r="F59" s="95"/>
      <c r="G59" s="95"/>
    </row>
    <row r="60" spans="1:7">
      <c r="A60" s="49"/>
      <c r="D60" s="94"/>
      <c r="E60" s="95"/>
      <c r="F60" s="95"/>
      <c r="G60" s="95"/>
    </row>
    <row r="61" spans="1:7">
      <c r="A61" s="49"/>
      <c r="D61" s="94"/>
      <c r="E61" s="95"/>
      <c r="F61" s="95"/>
      <c r="G61" s="95"/>
    </row>
    <row r="62" spans="1:7">
      <c r="A62" s="49"/>
      <c r="D62" s="94"/>
      <c r="E62" s="95"/>
      <c r="F62" s="95"/>
      <c r="G62" s="95"/>
    </row>
    <row r="63" spans="1:7">
      <c r="A63" s="49"/>
      <c r="D63" s="94"/>
      <c r="E63" s="95"/>
      <c r="F63" s="95"/>
      <c r="G63" s="95"/>
    </row>
    <row r="64" spans="1:7">
      <c r="A64" s="49"/>
      <c r="D64" s="94"/>
      <c r="E64" s="95"/>
      <c r="F64" s="95"/>
      <c r="G64" s="95"/>
    </row>
    <row r="65" spans="1:7">
      <c r="A65" s="49"/>
      <c r="D65" s="94"/>
      <c r="E65" s="95"/>
      <c r="F65" s="95"/>
      <c r="G65" s="95"/>
    </row>
    <row r="66" spans="1:7">
      <c r="A66" s="49"/>
      <c r="D66" s="94"/>
      <c r="E66" s="95"/>
      <c r="F66" s="95"/>
      <c r="G66" s="95"/>
    </row>
    <row r="67" spans="1:7">
      <c r="A67" s="49"/>
      <c r="D67" s="94"/>
      <c r="E67" s="95"/>
      <c r="F67" s="95"/>
      <c r="G67" s="95"/>
    </row>
    <row r="68" spans="1:7">
      <c r="A68" s="49"/>
      <c r="D68" s="94"/>
      <c r="E68" s="95"/>
      <c r="F68" s="95"/>
      <c r="G68" s="95"/>
    </row>
    <row r="69" spans="1:7">
      <c r="A69" s="49"/>
      <c r="D69" s="94"/>
      <c r="E69" s="95"/>
      <c r="F69" s="95"/>
      <c r="G69" s="95"/>
    </row>
    <row r="70" spans="1:7">
      <c r="A70" s="49"/>
    </row>
    <row r="71" spans="1:7">
      <c r="A71" s="50"/>
    </row>
    <row r="72" spans="1:7">
      <c r="A72" s="50"/>
    </row>
    <row r="73" spans="1:7">
      <c r="A73" s="50"/>
    </row>
    <row r="74" spans="1:7">
      <c r="A74" s="50"/>
    </row>
    <row r="75" spans="1:7">
      <c r="A75" s="50"/>
    </row>
    <row r="76" spans="1:7">
      <c r="A76" s="50"/>
    </row>
    <row r="77" spans="1:7">
      <c r="A77" s="50"/>
    </row>
    <row r="78" spans="1:7">
      <c r="A78" s="50"/>
    </row>
    <row r="79" spans="1:7">
      <c r="A79" s="50"/>
    </row>
    <row r="80" spans="1:7">
      <c r="A80" s="50"/>
    </row>
    <row r="81" spans="1:1">
      <c r="A81" s="50"/>
    </row>
    <row r="82" spans="1:1">
      <c r="A82" s="50"/>
    </row>
    <row r="83" spans="1:1">
      <c r="A83" s="50"/>
    </row>
    <row r="84" spans="1:1">
      <c r="A84" s="50"/>
    </row>
    <row r="85" spans="1:1">
      <c r="A85" s="50"/>
    </row>
    <row r="86" spans="1:1">
      <c r="A86" s="50"/>
    </row>
    <row r="87" spans="1:1">
      <c r="A87" s="50"/>
    </row>
    <row r="88" spans="1:1">
      <c r="A88" s="50"/>
    </row>
    <row r="89" spans="1:1">
      <c r="A89" s="50"/>
    </row>
    <row r="90" spans="1:1">
      <c r="A90" s="50"/>
    </row>
    <row r="91" spans="1:1">
      <c r="A91" s="50"/>
    </row>
    <row r="92" spans="1:1">
      <c r="A92" s="50"/>
    </row>
    <row r="93" spans="1:1">
      <c r="A93" s="50"/>
    </row>
    <row r="94" spans="1:1">
      <c r="A94" s="50"/>
    </row>
    <row r="95" spans="1:1">
      <c r="A95" s="50"/>
    </row>
    <row r="96" spans="1:1">
      <c r="A96" s="50"/>
    </row>
    <row r="97" spans="1:1">
      <c r="A97" s="50"/>
    </row>
    <row r="98" spans="1:1">
      <c r="A98" s="50"/>
    </row>
    <row r="99" spans="1:1">
      <c r="A99" s="50"/>
    </row>
    <row r="100" spans="1:1">
      <c r="A100" s="50"/>
    </row>
    <row r="101" spans="1:1">
      <c r="A101" s="50"/>
    </row>
    <row r="102" spans="1:1">
      <c r="A102" s="50"/>
    </row>
    <row r="103" spans="1:1">
      <c r="A103" s="50"/>
    </row>
    <row r="104" spans="1:1">
      <c r="A104" s="50"/>
    </row>
    <row r="105" spans="1:1">
      <c r="A105" s="50"/>
    </row>
    <row r="106" spans="1:1">
      <c r="A106" s="50"/>
    </row>
    <row r="107" spans="1:1">
      <c r="A107" s="50"/>
    </row>
    <row r="108" spans="1:1">
      <c r="A108" s="50"/>
    </row>
    <row r="109" spans="1:1">
      <c r="A109" s="50"/>
    </row>
    <row r="110" spans="1:1">
      <c r="A110" s="50"/>
    </row>
    <row r="111" spans="1:1">
      <c r="A111" s="50"/>
    </row>
    <row r="112" spans="1:1">
      <c r="A112" s="50"/>
    </row>
    <row r="113" spans="1:1">
      <c r="A113" s="50"/>
    </row>
    <row r="114" spans="1:1">
      <c r="A114" s="50"/>
    </row>
    <row r="115" spans="1:1">
      <c r="A115" s="50"/>
    </row>
    <row r="116" spans="1:1">
      <c r="A116" s="50"/>
    </row>
    <row r="117" spans="1:1">
      <c r="A117" s="50"/>
    </row>
    <row r="118" spans="1:1">
      <c r="A118" s="50"/>
    </row>
    <row r="119" spans="1:1">
      <c r="A119" s="50"/>
    </row>
    <row r="120" spans="1:1">
      <c r="A120" s="50"/>
    </row>
    <row r="121" spans="1:1">
      <c r="A121" s="50"/>
    </row>
    <row r="122" spans="1:1">
      <c r="A122" s="50"/>
    </row>
    <row r="123" spans="1:1">
      <c r="A123" s="50"/>
    </row>
    <row r="124" spans="1:1">
      <c r="A124" s="50"/>
    </row>
    <row r="125" spans="1:1">
      <c r="A125" s="50"/>
    </row>
    <row r="126" spans="1:1">
      <c r="A126" s="50"/>
    </row>
    <row r="127" spans="1:1">
      <c r="A127" s="50"/>
    </row>
    <row r="128" spans="1:1">
      <c r="A128" s="50"/>
    </row>
    <row r="129" spans="1:1">
      <c r="A129" s="50"/>
    </row>
    <row r="130" spans="1:1">
      <c r="A130" s="50"/>
    </row>
    <row r="131" spans="1:1">
      <c r="A131" s="50"/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  <row r="156" spans="1:1">
      <c r="A156" s="50"/>
    </row>
    <row r="157" spans="1:1">
      <c r="A157" s="50"/>
    </row>
    <row r="158" spans="1:1">
      <c r="A158" s="50"/>
    </row>
    <row r="159" spans="1:1">
      <c r="A159" s="50"/>
    </row>
    <row r="160" spans="1:1">
      <c r="A160" s="50"/>
    </row>
    <row r="161" spans="1:1">
      <c r="A161" s="50"/>
    </row>
    <row r="162" spans="1:1">
      <c r="A162" s="50"/>
    </row>
    <row r="163" spans="1:1">
      <c r="A163" s="50"/>
    </row>
    <row r="164" spans="1:1">
      <c r="A164" s="50"/>
    </row>
    <row r="165" spans="1:1">
      <c r="A165" s="50"/>
    </row>
    <row r="166" spans="1:1">
      <c r="A166" s="50"/>
    </row>
    <row r="167" spans="1:1">
      <c r="A167" s="50"/>
    </row>
    <row r="168" spans="1:1">
      <c r="A168" s="50"/>
    </row>
    <row r="169" spans="1:1">
      <c r="A169" s="50"/>
    </row>
    <row r="170" spans="1:1">
      <c r="A170" s="50"/>
    </row>
    <row r="171" spans="1:1">
      <c r="A171" s="50"/>
    </row>
    <row r="172" spans="1:1">
      <c r="A172" s="50"/>
    </row>
    <row r="173" spans="1:1">
      <c r="A173" s="50"/>
    </row>
    <row r="174" spans="1:1">
      <c r="A174" s="50"/>
    </row>
    <row r="175" spans="1:1">
      <c r="A175" s="50"/>
    </row>
    <row r="176" spans="1:1">
      <c r="A176" s="50"/>
    </row>
    <row r="177" spans="1:1">
      <c r="A177" s="50"/>
    </row>
    <row r="178" spans="1:1">
      <c r="A178" s="50"/>
    </row>
    <row r="179" spans="1:1">
      <c r="A179" s="50"/>
    </row>
    <row r="180" spans="1:1">
      <c r="A180" s="50"/>
    </row>
    <row r="181" spans="1:1">
      <c r="A181" s="50"/>
    </row>
    <row r="182" spans="1:1">
      <c r="A182" s="50"/>
    </row>
    <row r="183" spans="1:1">
      <c r="A183" s="50"/>
    </row>
    <row r="184" spans="1:1">
      <c r="A184" s="50"/>
    </row>
    <row r="185" spans="1:1">
      <c r="A185" s="50"/>
    </row>
    <row r="186" spans="1:1">
      <c r="A186" s="50"/>
    </row>
    <row r="187" spans="1:1">
      <c r="A187" s="50"/>
    </row>
    <row r="188" spans="1:1">
      <c r="A188" s="50"/>
    </row>
    <row r="189" spans="1:1">
      <c r="A189" s="50"/>
    </row>
    <row r="190" spans="1:1">
      <c r="A190" s="50"/>
    </row>
    <row r="191" spans="1:1">
      <c r="A191" s="50"/>
    </row>
    <row r="192" spans="1:1">
      <c r="A192" s="50"/>
    </row>
    <row r="193" spans="1:1">
      <c r="A193" s="50"/>
    </row>
    <row r="194" spans="1:1">
      <c r="A194" s="50"/>
    </row>
    <row r="195" spans="1:1">
      <c r="A195" s="50"/>
    </row>
    <row r="196" spans="1:1">
      <c r="A196" s="50"/>
    </row>
    <row r="197" spans="1:1">
      <c r="A197" s="50"/>
    </row>
    <row r="198" spans="1:1">
      <c r="A198" s="50"/>
    </row>
    <row r="199" spans="1:1">
      <c r="A199" s="50"/>
    </row>
    <row r="200" spans="1:1">
      <c r="A200" s="50"/>
    </row>
    <row r="201" spans="1:1">
      <c r="A201" s="50"/>
    </row>
    <row r="202" spans="1:1">
      <c r="A202" s="50"/>
    </row>
    <row r="203" spans="1:1">
      <c r="A203" s="50"/>
    </row>
    <row r="204" spans="1:1">
      <c r="A204" s="50"/>
    </row>
    <row r="205" spans="1:1">
      <c r="A205" s="50"/>
    </row>
    <row r="206" spans="1:1">
      <c r="A206" s="50"/>
    </row>
    <row r="207" spans="1:1">
      <c r="A207" s="50"/>
    </row>
    <row r="208" spans="1:1">
      <c r="A208" s="50"/>
    </row>
    <row r="209" spans="1:1">
      <c r="A209" s="50"/>
    </row>
    <row r="210" spans="1:1">
      <c r="A210" s="50"/>
    </row>
    <row r="211" spans="1:1">
      <c r="A211" s="50"/>
    </row>
    <row r="212" spans="1:1">
      <c r="A212" s="50"/>
    </row>
    <row r="213" spans="1:1">
      <c r="A213" s="50"/>
    </row>
    <row r="214" spans="1:1">
      <c r="A214" s="50"/>
    </row>
    <row r="215" spans="1:1">
      <c r="A215" s="50"/>
    </row>
    <row r="216" spans="1:1">
      <c r="A216" s="50"/>
    </row>
    <row r="217" spans="1:1">
      <c r="A217" s="50"/>
    </row>
    <row r="218" spans="1:1">
      <c r="A218" s="50"/>
    </row>
    <row r="219" spans="1:1">
      <c r="A219" s="50"/>
    </row>
    <row r="220" spans="1:1">
      <c r="A220" s="50"/>
    </row>
    <row r="221" spans="1:1">
      <c r="A221" s="50"/>
    </row>
    <row r="222" spans="1:1">
      <c r="A222" s="50"/>
    </row>
    <row r="223" spans="1:1">
      <c r="A223" s="50"/>
    </row>
    <row r="224" spans="1:1">
      <c r="A224" s="50"/>
    </row>
    <row r="225" spans="1:1">
      <c r="A225" s="50"/>
    </row>
    <row r="226" spans="1:1">
      <c r="A226" s="50"/>
    </row>
    <row r="227" spans="1:1">
      <c r="A227" s="50"/>
    </row>
    <row r="228" spans="1:1">
      <c r="A228" s="50"/>
    </row>
    <row r="229" spans="1:1">
      <c r="A229" s="50"/>
    </row>
    <row r="230" spans="1:1">
      <c r="A230" s="50"/>
    </row>
    <row r="231" spans="1:1">
      <c r="A231" s="50"/>
    </row>
    <row r="232" spans="1:1">
      <c r="A232" s="50"/>
    </row>
    <row r="233" spans="1:1">
      <c r="A233" s="50"/>
    </row>
    <row r="234" spans="1:1">
      <c r="A234" s="50"/>
    </row>
    <row r="235" spans="1:1">
      <c r="A235" s="50"/>
    </row>
    <row r="236" spans="1:1">
      <c r="A236" s="50"/>
    </row>
    <row r="237" spans="1:1">
      <c r="A237" s="50"/>
    </row>
  </sheetData>
  <mergeCells count="3">
    <mergeCell ref="A2:G2"/>
    <mergeCell ref="C16:D16"/>
    <mergeCell ref="C17:D17"/>
  </mergeCells>
  <pageMargins left="0.59055118110236227" right="0.59055118110236227" top="0.98425196850393704" bottom="0.59055118110236227" header="0.31496062992125984" footer="0.31496062992125984"/>
  <pageSetup paperSize="9"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3"/>
  </sheetPr>
  <dimension ref="A1:O63"/>
  <sheetViews>
    <sheetView view="pageBreakPreview" topLeftCell="A25" zoomScale="65" zoomScaleNormal="75" zoomScaleSheetLayoutView="65" workbookViewId="0">
      <selection activeCell="D48" sqref="D48"/>
    </sheetView>
  </sheetViews>
  <sheetFormatPr defaultRowHeight="18.75"/>
  <cols>
    <col min="1" max="1" width="44.85546875" style="27" customWidth="1"/>
    <col min="2" max="2" width="28.7109375" style="96" customWidth="1"/>
    <col min="3" max="3" width="18.5703125" style="27" customWidth="1"/>
    <col min="4" max="4" width="16.140625" style="27" customWidth="1"/>
    <col min="5" max="5" width="15.42578125" style="27" customWidth="1"/>
    <col min="6" max="6" width="16.5703125" style="27" customWidth="1"/>
    <col min="7" max="7" width="15.28515625" style="27" customWidth="1"/>
    <col min="8" max="8" width="16.5703125" style="27" customWidth="1"/>
    <col min="9" max="9" width="16.140625" style="27" customWidth="1"/>
    <col min="10" max="10" width="16.42578125" style="27" customWidth="1"/>
    <col min="11" max="11" width="16.5703125" style="27" customWidth="1"/>
    <col min="12" max="12" width="16.85546875" style="27" customWidth="1"/>
    <col min="13" max="15" width="16.7109375" style="27" customWidth="1"/>
    <col min="16" max="16384" width="9.140625" style="27"/>
  </cols>
  <sheetData>
    <row r="1" spans="1:15" ht="20.25">
      <c r="O1" s="29" t="s">
        <v>173</v>
      </c>
    </row>
    <row r="2" spans="1:15" ht="30.75" customHeight="1">
      <c r="A2" s="332" t="s">
        <v>65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</row>
    <row r="3" spans="1:15" ht="32.25" customHeight="1">
      <c r="A3" s="332" t="s">
        <v>222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</row>
    <row r="4" spans="1:15" ht="31.5" customHeight="1">
      <c r="A4" s="333" t="s">
        <v>314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</row>
    <row r="5" spans="1:15" ht="20.25">
      <c r="A5" s="334"/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</row>
    <row r="6" spans="1:15" ht="35.25" customHeight="1">
      <c r="A6" s="335" t="s">
        <v>129</v>
      </c>
      <c r="B6" s="335"/>
      <c r="C6" s="335"/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</row>
    <row r="7" spans="1:15" ht="28.5" customHeight="1">
      <c r="A7" s="336" t="s">
        <v>113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</row>
    <row r="8" spans="1:15" ht="74.25" customHeight="1">
      <c r="A8" s="300" t="s">
        <v>101</v>
      </c>
      <c r="B8" s="300"/>
      <c r="C8" s="339" t="s">
        <v>223</v>
      </c>
      <c r="D8" s="339"/>
      <c r="E8" s="338"/>
      <c r="F8" s="337" t="s">
        <v>224</v>
      </c>
      <c r="G8" s="339"/>
      <c r="H8" s="338"/>
      <c r="I8" s="300" t="s">
        <v>225</v>
      </c>
      <c r="J8" s="300"/>
      <c r="K8" s="300"/>
      <c r="L8" s="300" t="s">
        <v>197</v>
      </c>
      <c r="M8" s="300"/>
      <c r="N8" s="337" t="s">
        <v>198</v>
      </c>
      <c r="O8" s="338"/>
    </row>
    <row r="9" spans="1:15" ht="27.75" customHeight="1">
      <c r="A9" s="300">
        <v>1</v>
      </c>
      <c r="B9" s="300"/>
      <c r="C9" s="339">
        <v>2</v>
      </c>
      <c r="D9" s="339"/>
      <c r="E9" s="338"/>
      <c r="F9" s="337">
        <v>3</v>
      </c>
      <c r="G9" s="339"/>
      <c r="H9" s="338"/>
      <c r="I9" s="300">
        <v>4</v>
      </c>
      <c r="J9" s="300"/>
      <c r="K9" s="300"/>
      <c r="L9" s="337">
        <v>5</v>
      </c>
      <c r="M9" s="338"/>
      <c r="N9" s="300">
        <v>6</v>
      </c>
      <c r="O9" s="300"/>
    </row>
    <row r="10" spans="1:15" ht="98.25" customHeight="1">
      <c r="A10" s="302" t="s">
        <v>216</v>
      </c>
      <c r="B10" s="302"/>
      <c r="C10" s="329">
        <f>SUM(C11:C13)</f>
        <v>120</v>
      </c>
      <c r="D10" s="330"/>
      <c r="E10" s="331"/>
      <c r="F10" s="329">
        <f>SUM(F11:F13)</f>
        <v>136</v>
      </c>
      <c r="G10" s="330"/>
      <c r="H10" s="331"/>
      <c r="I10" s="329">
        <f>SUM(I11:I13)</f>
        <v>135</v>
      </c>
      <c r="J10" s="330"/>
      <c r="K10" s="331"/>
      <c r="L10" s="322" t="s">
        <v>16</v>
      </c>
      <c r="M10" s="323"/>
      <c r="N10" s="322" t="s">
        <v>16</v>
      </c>
      <c r="O10" s="323"/>
    </row>
    <row r="11" spans="1:15" ht="42" customHeight="1">
      <c r="A11" s="341" t="s">
        <v>103</v>
      </c>
      <c r="B11" s="341"/>
      <c r="C11" s="326">
        <v>1</v>
      </c>
      <c r="D11" s="327"/>
      <c r="E11" s="328"/>
      <c r="F11" s="326">
        <v>1</v>
      </c>
      <c r="G11" s="327"/>
      <c r="H11" s="328"/>
      <c r="I11" s="326">
        <v>1</v>
      </c>
      <c r="J11" s="327"/>
      <c r="K11" s="328"/>
      <c r="L11" s="324" t="s">
        <v>16</v>
      </c>
      <c r="M11" s="325"/>
      <c r="N11" s="324" t="s">
        <v>16</v>
      </c>
      <c r="O11" s="325"/>
    </row>
    <row r="12" spans="1:15" ht="43.5" customHeight="1">
      <c r="A12" s="341" t="s">
        <v>102</v>
      </c>
      <c r="B12" s="341"/>
      <c r="C12" s="326">
        <v>7</v>
      </c>
      <c r="D12" s="327"/>
      <c r="E12" s="328"/>
      <c r="F12" s="326">
        <v>8</v>
      </c>
      <c r="G12" s="327"/>
      <c r="H12" s="328"/>
      <c r="I12" s="326">
        <v>8</v>
      </c>
      <c r="J12" s="327"/>
      <c r="K12" s="328"/>
      <c r="L12" s="324" t="s">
        <v>16</v>
      </c>
      <c r="M12" s="325"/>
      <c r="N12" s="324" t="s">
        <v>16</v>
      </c>
      <c r="O12" s="325"/>
    </row>
    <row r="13" spans="1:15" ht="41.25" customHeight="1">
      <c r="A13" s="341" t="s">
        <v>104</v>
      </c>
      <c r="B13" s="341"/>
      <c r="C13" s="326">
        <v>112</v>
      </c>
      <c r="D13" s="327"/>
      <c r="E13" s="328"/>
      <c r="F13" s="326">
        <v>127</v>
      </c>
      <c r="G13" s="327"/>
      <c r="H13" s="328"/>
      <c r="I13" s="326">
        <v>126</v>
      </c>
      <c r="J13" s="327"/>
      <c r="K13" s="328"/>
      <c r="L13" s="324" t="s">
        <v>16</v>
      </c>
      <c r="M13" s="325"/>
      <c r="N13" s="324" t="s">
        <v>16</v>
      </c>
      <c r="O13" s="325"/>
    </row>
    <row r="14" spans="1:15" ht="44.25" customHeight="1">
      <c r="A14" s="302" t="s">
        <v>158</v>
      </c>
      <c r="B14" s="302"/>
      <c r="C14" s="329">
        <f>SUM(C15:C17)</f>
        <v>4064</v>
      </c>
      <c r="D14" s="330"/>
      <c r="E14" s="331"/>
      <c r="F14" s="329">
        <f>SUM(F15:F17)</f>
        <v>20761</v>
      </c>
      <c r="G14" s="330"/>
      <c r="H14" s="331"/>
      <c r="I14" s="329">
        <f>SUM(I15:I17)</f>
        <v>5078</v>
      </c>
      <c r="J14" s="330"/>
      <c r="K14" s="331"/>
      <c r="L14" s="322" t="s">
        <v>16</v>
      </c>
      <c r="M14" s="323"/>
      <c r="N14" s="322" t="s">
        <v>16</v>
      </c>
      <c r="O14" s="323"/>
    </row>
    <row r="15" spans="1:15" ht="33" customHeight="1">
      <c r="A15" s="341" t="s">
        <v>103</v>
      </c>
      <c r="B15" s="341"/>
      <c r="C15" s="326">
        <v>128</v>
      </c>
      <c r="D15" s="327"/>
      <c r="E15" s="328"/>
      <c r="F15" s="326">
        <v>706</v>
      </c>
      <c r="G15" s="327"/>
      <c r="H15" s="328"/>
      <c r="I15" s="326">
        <v>162</v>
      </c>
      <c r="J15" s="327"/>
      <c r="K15" s="328"/>
      <c r="L15" s="324" t="s">
        <v>16</v>
      </c>
      <c r="M15" s="325"/>
      <c r="N15" s="324" t="s">
        <v>16</v>
      </c>
      <c r="O15" s="325"/>
    </row>
    <row r="16" spans="1:15" ht="33" customHeight="1">
      <c r="A16" s="341" t="s">
        <v>102</v>
      </c>
      <c r="B16" s="341"/>
      <c r="C16" s="326">
        <v>435</v>
      </c>
      <c r="D16" s="327"/>
      <c r="E16" s="328"/>
      <c r="F16" s="326">
        <v>2528</v>
      </c>
      <c r="G16" s="327"/>
      <c r="H16" s="328"/>
      <c r="I16" s="326">
        <v>547</v>
      </c>
      <c r="J16" s="327"/>
      <c r="K16" s="328"/>
      <c r="L16" s="324" t="s">
        <v>16</v>
      </c>
      <c r="M16" s="325"/>
      <c r="N16" s="324" t="s">
        <v>16</v>
      </c>
      <c r="O16" s="325"/>
    </row>
    <row r="17" spans="1:15" ht="33" customHeight="1">
      <c r="A17" s="341" t="s">
        <v>104</v>
      </c>
      <c r="B17" s="341"/>
      <c r="C17" s="326">
        <v>3501</v>
      </c>
      <c r="D17" s="327"/>
      <c r="E17" s="328"/>
      <c r="F17" s="326">
        <v>17527</v>
      </c>
      <c r="G17" s="327"/>
      <c r="H17" s="328"/>
      <c r="I17" s="326">
        <v>4369</v>
      </c>
      <c r="J17" s="327"/>
      <c r="K17" s="328"/>
      <c r="L17" s="324" t="s">
        <v>16</v>
      </c>
      <c r="M17" s="325"/>
      <c r="N17" s="324" t="s">
        <v>16</v>
      </c>
      <c r="O17" s="325"/>
    </row>
    <row r="18" spans="1:15" ht="47.25" customHeight="1">
      <c r="A18" s="302" t="s">
        <v>159</v>
      </c>
      <c r="B18" s="302"/>
      <c r="C18" s="329">
        <f>'I. Фін результат'!C95</f>
        <v>4212</v>
      </c>
      <c r="D18" s="330"/>
      <c r="E18" s="331"/>
      <c r="F18" s="329">
        <f>SUM(F19:H21)</f>
        <v>20761</v>
      </c>
      <c r="G18" s="330"/>
      <c r="H18" s="331"/>
      <c r="I18" s="329">
        <f>'I. Фін результат'!F95</f>
        <v>5203</v>
      </c>
      <c r="J18" s="330"/>
      <c r="K18" s="331"/>
      <c r="L18" s="322" t="s">
        <v>16</v>
      </c>
      <c r="M18" s="323"/>
      <c r="N18" s="322" t="s">
        <v>16</v>
      </c>
      <c r="O18" s="323"/>
    </row>
    <row r="19" spans="1:15" ht="33" customHeight="1">
      <c r="A19" s="341" t="s">
        <v>103</v>
      </c>
      <c r="B19" s="341"/>
      <c r="C19" s="326">
        <v>128</v>
      </c>
      <c r="D19" s="327"/>
      <c r="E19" s="328"/>
      <c r="F19" s="326">
        <v>706</v>
      </c>
      <c r="G19" s="327"/>
      <c r="H19" s="328"/>
      <c r="I19" s="326">
        <v>162</v>
      </c>
      <c r="J19" s="327"/>
      <c r="K19" s="328"/>
      <c r="L19" s="324" t="s">
        <v>16</v>
      </c>
      <c r="M19" s="325"/>
      <c r="N19" s="324" t="s">
        <v>16</v>
      </c>
      <c r="O19" s="325"/>
    </row>
    <row r="20" spans="1:15" ht="33" customHeight="1">
      <c r="A20" s="341" t="s">
        <v>102</v>
      </c>
      <c r="B20" s="341"/>
      <c r="C20" s="326">
        <v>396</v>
      </c>
      <c r="D20" s="327"/>
      <c r="E20" s="328"/>
      <c r="F20" s="326">
        <v>2528</v>
      </c>
      <c r="G20" s="327"/>
      <c r="H20" s="328"/>
      <c r="I20" s="326">
        <v>547</v>
      </c>
      <c r="J20" s="327"/>
      <c r="K20" s="328"/>
      <c r="L20" s="324" t="s">
        <v>16</v>
      </c>
      <c r="M20" s="325"/>
      <c r="N20" s="324" t="s">
        <v>16</v>
      </c>
      <c r="O20" s="325"/>
    </row>
    <row r="21" spans="1:15" ht="33" customHeight="1">
      <c r="A21" s="341" t="s">
        <v>104</v>
      </c>
      <c r="B21" s="341"/>
      <c r="C21" s="326">
        <v>3688</v>
      </c>
      <c r="D21" s="327"/>
      <c r="E21" s="328"/>
      <c r="F21" s="326">
        <v>17527</v>
      </c>
      <c r="G21" s="327"/>
      <c r="H21" s="328"/>
      <c r="I21" s="326">
        <v>4494</v>
      </c>
      <c r="J21" s="327"/>
      <c r="K21" s="328"/>
      <c r="L21" s="324" t="s">
        <v>16</v>
      </c>
      <c r="M21" s="325"/>
      <c r="N21" s="324" t="s">
        <v>16</v>
      </c>
      <c r="O21" s="325"/>
    </row>
    <row r="22" spans="1:15" ht="71.25" customHeight="1">
      <c r="A22" s="302" t="s">
        <v>183</v>
      </c>
      <c r="B22" s="302"/>
      <c r="C22" s="329">
        <f>(C18/C10)/3*1000</f>
        <v>11700.000000000002</v>
      </c>
      <c r="D22" s="330"/>
      <c r="E22" s="331"/>
      <c r="F22" s="329">
        <f>(F18/F10)/12*1000</f>
        <v>12721.200980392156</v>
      </c>
      <c r="G22" s="330"/>
      <c r="H22" s="331"/>
      <c r="I22" s="329">
        <f>(I18/I10)/3*1000</f>
        <v>12846.913580246912</v>
      </c>
      <c r="J22" s="330"/>
      <c r="K22" s="331"/>
      <c r="L22" s="322" t="s">
        <v>16</v>
      </c>
      <c r="M22" s="323"/>
      <c r="N22" s="322" t="s">
        <v>16</v>
      </c>
      <c r="O22" s="323"/>
    </row>
    <row r="23" spans="1:15" ht="33" customHeight="1">
      <c r="A23" s="341" t="s">
        <v>103</v>
      </c>
      <c r="B23" s="341"/>
      <c r="C23" s="326">
        <f>(C19/C11)/3*1000</f>
        <v>42666.666666666664</v>
      </c>
      <c r="D23" s="327"/>
      <c r="E23" s="328"/>
      <c r="F23" s="326">
        <f>(F19/F11)/12*1000</f>
        <v>58833.333333333336</v>
      </c>
      <c r="G23" s="327"/>
      <c r="H23" s="328"/>
      <c r="I23" s="326">
        <f>(I19/I11)/3*1000</f>
        <v>54000</v>
      </c>
      <c r="J23" s="327"/>
      <c r="K23" s="328"/>
      <c r="L23" s="324" t="s">
        <v>16</v>
      </c>
      <c r="M23" s="325"/>
      <c r="N23" s="324" t="s">
        <v>16</v>
      </c>
      <c r="O23" s="325"/>
    </row>
    <row r="24" spans="1:15" ht="33" customHeight="1">
      <c r="A24" s="341" t="s">
        <v>102</v>
      </c>
      <c r="B24" s="341"/>
      <c r="C24" s="326">
        <f>(C20/C12)/3*1000</f>
        <v>18857.142857142859</v>
      </c>
      <c r="D24" s="327"/>
      <c r="E24" s="328"/>
      <c r="F24" s="326">
        <f>(F20/F12)/12*1000</f>
        <v>26333.333333333332</v>
      </c>
      <c r="G24" s="327"/>
      <c r="H24" s="328"/>
      <c r="I24" s="326">
        <f>(I20/I12)/3*1000</f>
        <v>22791.666666666668</v>
      </c>
      <c r="J24" s="327"/>
      <c r="K24" s="328"/>
      <c r="L24" s="324" t="s">
        <v>16</v>
      </c>
      <c r="M24" s="325"/>
      <c r="N24" s="324" t="s">
        <v>16</v>
      </c>
      <c r="O24" s="325"/>
    </row>
    <row r="25" spans="1:15" ht="33" customHeight="1">
      <c r="A25" s="341" t="s">
        <v>104</v>
      </c>
      <c r="B25" s="341"/>
      <c r="C25" s="326">
        <f>(C21/C13)/3*1000</f>
        <v>10976.190476190477</v>
      </c>
      <c r="D25" s="327"/>
      <c r="E25" s="328"/>
      <c r="F25" s="326">
        <f>(F21/F13)/12*1000</f>
        <v>11500.656167979003</v>
      </c>
      <c r="G25" s="327"/>
      <c r="H25" s="328"/>
      <c r="I25" s="326">
        <f>(I21/I13)/3*1000</f>
        <v>11888.888888888887</v>
      </c>
      <c r="J25" s="327"/>
      <c r="K25" s="328"/>
      <c r="L25" s="324" t="s">
        <v>16</v>
      </c>
      <c r="M25" s="325"/>
      <c r="N25" s="324" t="s">
        <v>16</v>
      </c>
      <c r="O25" s="325"/>
    </row>
    <row r="26" spans="1:15" ht="13.5" customHeight="1">
      <c r="A26" s="97"/>
      <c r="B26" s="97"/>
      <c r="C26" s="97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9"/>
      <c r="O26" s="99"/>
    </row>
    <row r="27" spans="1:15" ht="20.25">
      <c r="A27" s="340" t="s">
        <v>160</v>
      </c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</row>
    <row r="28" spans="1:15" ht="11.25" customHeight="1">
      <c r="A28" s="100"/>
      <c r="B28" s="100"/>
      <c r="C28" s="100"/>
      <c r="D28" s="100"/>
      <c r="E28" s="100"/>
      <c r="F28" s="100"/>
      <c r="G28" s="100"/>
      <c r="H28" s="100"/>
      <c r="I28" s="100"/>
      <c r="J28" s="45"/>
      <c r="K28" s="45"/>
      <c r="L28" s="45"/>
      <c r="M28" s="45"/>
      <c r="N28" s="45"/>
      <c r="O28" s="45"/>
    </row>
    <row r="29" spans="1:15" ht="22.5">
      <c r="A29" s="342" t="s">
        <v>200</v>
      </c>
      <c r="B29" s="342"/>
      <c r="C29" s="342"/>
      <c r="D29" s="342"/>
      <c r="E29" s="342"/>
      <c r="F29" s="342"/>
      <c r="G29" s="342"/>
      <c r="H29" s="342"/>
      <c r="I29" s="342"/>
      <c r="J29" s="342"/>
      <c r="K29" s="47"/>
      <c r="L29" s="47"/>
      <c r="M29" s="47"/>
      <c r="N29" s="47"/>
      <c r="O29" s="47"/>
    </row>
    <row r="30" spans="1:15">
      <c r="A30" s="154"/>
      <c r="B30" s="101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</row>
    <row r="31" spans="1:15" ht="52.5" customHeight="1">
      <c r="A31" s="343" t="s">
        <v>204</v>
      </c>
      <c r="B31" s="344"/>
      <c r="C31" s="345"/>
      <c r="D31" s="360" t="s">
        <v>226</v>
      </c>
      <c r="E31" s="360"/>
      <c r="F31" s="360"/>
      <c r="G31" s="360" t="s">
        <v>227</v>
      </c>
      <c r="H31" s="360"/>
      <c r="I31" s="360"/>
      <c r="J31" s="360" t="s">
        <v>205</v>
      </c>
      <c r="K31" s="360"/>
      <c r="L31" s="360"/>
      <c r="M31" s="351" t="s">
        <v>206</v>
      </c>
      <c r="N31" s="352"/>
      <c r="O31" s="353"/>
    </row>
    <row r="32" spans="1:15" ht="155.25" customHeight="1">
      <c r="A32" s="346"/>
      <c r="B32" s="347"/>
      <c r="C32" s="348"/>
      <c r="D32" s="155" t="s">
        <v>201</v>
      </c>
      <c r="E32" s="155" t="s">
        <v>202</v>
      </c>
      <c r="F32" s="155" t="s">
        <v>203</v>
      </c>
      <c r="G32" s="155" t="s">
        <v>201</v>
      </c>
      <c r="H32" s="155" t="s">
        <v>202</v>
      </c>
      <c r="I32" s="155" t="s">
        <v>203</v>
      </c>
      <c r="J32" s="155" t="s">
        <v>201</v>
      </c>
      <c r="K32" s="155" t="s">
        <v>202</v>
      </c>
      <c r="L32" s="155" t="s">
        <v>203</v>
      </c>
      <c r="M32" s="156" t="s">
        <v>207</v>
      </c>
      <c r="N32" s="156" t="s">
        <v>208</v>
      </c>
      <c r="O32" s="156" t="s">
        <v>209</v>
      </c>
    </row>
    <row r="33" spans="1:15" ht="25.5" customHeight="1">
      <c r="A33" s="351">
        <v>1</v>
      </c>
      <c r="B33" s="352"/>
      <c r="C33" s="353"/>
      <c r="D33" s="155">
        <v>2</v>
      </c>
      <c r="E33" s="155">
        <v>3</v>
      </c>
      <c r="F33" s="155">
        <v>4</v>
      </c>
      <c r="G33" s="155">
        <v>5</v>
      </c>
      <c r="H33" s="68">
        <v>6</v>
      </c>
      <c r="I33" s="68">
        <v>7</v>
      </c>
      <c r="J33" s="68">
        <v>8</v>
      </c>
      <c r="K33" s="68">
        <v>9</v>
      </c>
      <c r="L33" s="68">
        <v>10</v>
      </c>
      <c r="M33" s="68">
        <v>11</v>
      </c>
      <c r="N33" s="68">
        <v>12</v>
      </c>
      <c r="O33" s="68">
        <v>13</v>
      </c>
    </row>
    <row r="34" spans="1:15" ht="31.5" customHeight="1">
      <c r="A34" s="361" t="s">
        <v>292</v>
      </c>
      <c r="B34" s="362"/>
      <c r="C34" s="363"/>
      <c r="D34" s="265">
        <v>4285</v>
      </c>
      <c r="E34" s="265"/>
      <c r="F34" s="265"/>
      <c r="G34" s="265">
        <v>3736</v>
      </c>
      <c r="H34" s="266"/>
      <c r="I34" s="266"/>
      <c r="J34" s="269">
        <f t="shared" ref="J34:J46" si="0">G34-D34</f>
        <v>-549</v>
      </c>
      <c r="K34" s="266"/>
      <c r="L34" s="266"/>
      <c r="M34" s="267">
        <f>(G34/D34)*100</f>
        <v>87.18786464410735</v>
      </c>
      <c r="N34" s="212" t="e">
        <f t="shared" ref="N34:N39" si="1">(H34/E34)*100</f>
        <v>#DIV/0!</v>
      </c>
      <c r="O34" s="213" t="e">
        <f t="shared" ref="O34:O39" si="2">(I34/F34)*100</f>
        <v>#DIV/0!</v>
      </c>
    </row>
    <row r="35" spans="1:15" ht="31.5" customHeight="1">
      <c r="A35" s="361" t="s">
        <v>293</v>
      </c>
      <c r="B35" s="362"/>
      <c r="C35" s="363"/>
      <c r="D35" s="265">
        <v>1549</v>
      </c>
      <c r="E35" s="265"/>
      <c r="F35" s="265"/>
      <c r="G35" s="265">
        <v>1549</v>
      </c>
      <c r="H35" s="266"/>
      <c r="I35" s="266"/>
      <c r="J35" s="269">
        <f t="shared" si="0"/>
        <v>0</v>
      </c>
      <c r="K35" s="266"/>
      <c r="L35" s="266"/>
      <c r="M35" s="267">
        <f t="shared" ref="M35:M48" si="3">(G35/D35)*100</f>
        <v>100</v>
      </c>
      <c r="N35" s="212" t="e">
        <f t="shared" si="1"/>
        <v>#DIV/0!</v>
      </c>
      <c r="O35" s="213" t="e">
        <f t="shared" si="2"/>
        <v>#DIV/0!</v>
      </c>
    </row>
    <row r="36" spans="1:15" ht="50.25" customHeight="1">
      <c r="A36" s="361" t="s">
        <v>294</v>
      </c>
      <c r="B36" s="362"/>
      <c r="C36" s="363"/>
      <c r="D36" s="265">
        <v>575</v>
      </c>
      <c r="E36" s="265"/>
      <c r="F36" s="265"/>
      <c r="G36" s="265">
        <v>575</v>
      </c>
      <c r="H36" s="266"/>
      <c r="I36" s="266"/>
      <c r="J36" s="269">
        <f t="shared" si="0"/>
        <v>0</v>
      </c>
      <c r="K36" s="266"/>
      <c r="L36" s="266"/>
      <c r="M36" s="267">
        <f t="shared" si="3"/>
        <v>100</v>
      </c>
      <c r="N36" s="212" t="e">
        <f t="shared" si="1"/>
        <v>#DIV/0!</v>
      </c>
      <c r="O36" s="213" t="e">
        <f t="shared" si="2"/>
        <v>#DIV/0!</v>
      </c>
    </row>
    <row r="37" spans="1:15" ht="31.5" customHeight="1">
      <c r="A37" s="354" t="s">
        <v>295</v>
      </c>
      <c r="B37" s="355"/>
      <c r="C37" s="356"/>
      <c r="D37" s="265">
        <v>24</v>
      </c>
      <c r="E37" s="265"/>
      <c r="F37" s="265"/>
      <c r="G37" s="265">
        <v>24</v>
      </c>
      <c r="H37" s="266"/>
      <c r="I37" s="266"/>
      <c r="J37" s="269">
        <f t="shared" si="0"/>
        <v>0</v>
      </c>
      <c r="K37" s="266"/>
      <c r="L37" s="266"/>
      <c r="M37" s="267">
        <f t="shared" si="3"/>
        <v>100</v>
      </c>
      <c r="N37" s="212" t="e">
        <f t="shared" si="1"/>
        <v>#DIV/0!</v>
      </c>
      <c r="O37" s="213" t="e">
        <f t="shared" si="2"/>
        <v>#DIV/0!</v>
      </c>
    </row>
    <row r="38" spans="1:15" ht="31.5" customHeight="1">
      <c r="A38" s="361" t="s">
        <v>296</v>
      </c>
      <c r="B38" s="362"/>
      <c r="C38" s="363"/>
      <c r="D38" s="265">
        <v>39</v>
      </c>
      <c r="E38" s="265"/>
      <c r="F38" s="265"/>
      <c r="G38" s="265">
        <v>39</v>
      </c>
      <c r="H38" s="266"/>
      <c r="I38" s="266"/>
      <c r="J38" s="269">
        <f t="shared" si="0"/>
        <v>0</v>
      </c>
      <c r="K38" s="266"/>
      <c r="L38" s="266"/>
      <c r="M38" s="267">
        <f t="shared" si="3"/>
        <v>100</v>
      </c>
      <c r="N38" s="212" t="e">
        <f t="shared" si="1"/>
        <v>#DIV/0!</v>
      </c>
      <c r="O38" s="213" t="e">
        <f t="shared" si="2"/>
        <v>#DIV/0!</v>
      </c>
    </row>
    <row r="39" spans="1:15" ht="33.75" hidden="1" customHeight="1">
      <c r="A39" s="361" t="s">
        <v>297</v>
      </c>
      <c r="B39" s="362"/>
      <c r="C39" s="363"/>
      <c r="D39" s="265">
        <v>0</v>
      </c>
      <c r="E39" s="265"/>
      <c r="F39" s="265"/>
      <c r="G39" s="265"/>
      <c r="H39" s="266"/>
      <c r="I39" s="266"/>
      <c r="J39" s="269">
        <f t="shared" si="0"/>
        <v>0</v>
      </c>
      <c r="K39" s="266"/>
      <c r="L39" s="266"/>
      <c r="M39" s="267" t="e">
        <f t="shared" si="3"/>
        <v>#DIV/0!</v>
      </c>
      <c r="N39" s="212" t="e">
        <f t="shared" si="1"/>
        <v>#DIV/0!</v>
      </c>
      <c r="O39" s="213" t="e">
        <f t="shared" si="2"/>
        <v>#DIV/0!</v>
      </c>
    </row>
    <row r="40" spans="1:15" ht="31.5" customHeight="1">
      <c r="A40" s="361" t="s">
        <v>298</v>
      </c>
      <c r="B40" s="362"/>
      <c r="C40" s="363"/>
      <c r="D40" s="265">
        <v>0</v>
      </c>
      <c r="E40" s="265"/>
      <c r="F40" s="265"/>
      <c r="G40" s="265"/>
      <c r="H40" s="266"/>
      <c r="I40" s="266"/>
      <c r="J40" s="269">
        <f t="shared" si="0"/>
        <v>0</v>
      </c>
      <c r="K40" s="269">
        <f t="shared" ref="J40:K48" si="4">H40-E40</f>
        <v>0</v>
      </c>
      <c r="L40" s="270">
        <f t="shared" ref="L40:L47" si="5">I40-F40</f>
        <v>0</v>
      </c>
      <c r="M40" s="268" t="e">
        <f t="shared" si="3"/>
        <v>#DIV/0!</v>
      </c>
      <c r="N40" s="212" t="e">
        <f t="shared" ref="N40:N47" si="6">(H40/E40)*100</f>
        <v>#DIV/0!</v>
      </c>
      <c r="O40" s="213" t="e">
        <f t="shared" ref="O40:O47" si="7">(I40/F40)*100</f>
        <v>#DIV/0!</v>
      </c>
    </row>
    <row r="41" spans="1:15" ht="31.5" customHeight="1">
      <c r="A41" s="354" t="s">
        <v>299</v>
      </c>
      <c r="B41" s="355"/>
      <c r="C41" s="356"/>
      <c r="D41" s="265">
        <v>314</v>
      </c>
      <c r="E41" s="265"/>
      <c r="F41" s="265"/>
      <c r="G41" s="265">
        <v>314</v>
      </c>
      <c r="H41" s="266"/>
      <c r="I41" s="266"/>
      <c r="J41" s="269">
        <f t="shared" si="0"/>
        <v>0</v>
      </c>
      <c r="K41" s="269">
        <f t="shared" si="4"/>
        <v>0</v>
      </c>
      <c r="L41" s="270">
        <f t="shared" si="5"/>
        <v>0</v>
      </c>
      <c r="M41" s="267">
        <f t="shared" si="3"/>
        <v>100</v>
      </c>
      <c r="N41" s="212" t="e">
        <f t="shared" si="6"/>
        <v>#DIV/0!</v>
      </c>
      <c r="O41" s="213" t="e">
        <f t="shared" si="7"/>
        <v>#DIV/0!</v>
      </c>
    </row>
    <row r="42" spans="1:15" ht="31.5" customHeight="1">
      <c r="A42" s="354" t="s">
        <v>300</v>
      </c>
      <c r="B42" s="355"/>
      <c r="C42" s="356"/>
      <c r="D42" s="265">
        <v>260</v>
      </c>
      <c r="E42" s="265"/>
      <c r="F42" s="265"/>
      <c r="G42" s="265">
        <v>154</v>
      </c>
      <c r="H42" s="266"/>
      <c r="I42" s="266"/>
      <c r="J42" s="269">
        <f t="shared" si="0"/>
        <v>-106</v>
      </c>
      <c r="K42" s="269"/>
      <c r="L42" s="270"/>
      <c r="M42" s="267">
        <f t="shared" si="3"/>
        <v>59.230769230769234</v>
      </c>
      <c r="N42" s="212" t="e">
        <f t="shared" ref="N42:N45" si="8">(H42/E42)*100</f>
        <v>#DIV/0!</v>
      </c>
      <c r="O42" s="213" t="e">
        <f t="shared" ref="O42:O45" si="9">(I42/F42)*100</f>
        <v>#DIV/0!</v>
      </c>
    </row>
    <row r="43" spans="1:15" ht="31.5" customHeight="1">
      <c r="A43" s="354" t="s">
        <v>301</v>
      </c>
      <c r="B43" s="355"/>
      <c r="C43" s="356"/>
      <c r="D43" s="265">
        <v>75</v>
      </c>
      <c r="E43" s="265"/>
      <c r="F43" s="265"/>
      <c r="G43" s="265">
        <v>20</v>
      </c>
      <c r="H43" s="266"/>
      <c r="I43" s="266"/>
      <c r="J43" s="269">
        <f t="shared" si="0"/>
        <v>-55</v>
      </c>
      <c r="K43" s="269"/>
      <c r="L43" s="270"/>
      <c r="M43" s="267">
        <f t="shared" si="3"/>
        <v>26.666666666666668</v>
      </c>
      <c r="N43" s="212" t="e">
        <f t="shared" si="8"/>
        <v>#DIV/0!</v>
      </c>
      <c r="O43" s="213" t="e">
        <f t="shared" si="9"/>
        <v>#DIV/0!</v>
      </c>
    </row>
    <row r="44" spans="1:15" ht="40.5" hidden="1" customHeight="1">
      <c r="A44" s="354" t="s">
        <v>302</v>
      </c>
      <c r="B44" s="355"/>
      <c r="C44" s="356"/>
      <c r="D44" s="265"/>
      <c r="E44" s="265"/>
      <c r="F44" s="265"/>
      <c r="G44" s="265"/>
      <c r="H44" s="266"/>
      <c r="I44" s="266"/>
      <c r="J44" s="269">
        <f t="shared" si="0"/>
        <v>0</v>
      </c>
      <c r="K44" s="269"/>
      <c r="L44" s="270"/>
      <c r="M44" s="267" t="e">
        <f t="shared" si="3"/>
        <v>#DIV/0!</v>
      </c>
      <c r="N44" s="212" t="e">
        <f t="shared" si="8"/>
        <v>#DIV/0!</v>
      </c>
      <c r="O44" s="213" t="e">
        <f t="shared" si="9"/>
        <v>#DIV/0!</v>
      </c>
    </row>
    <row r="45" spans="1:15" ht="30.75" customHeight="1">
      <c r="A45" s="354" t="s">
        <v>303</v>
      </c>
      <c r="B45" s="355"/>
      <c r="C45" s="356"/>
      <c r="D45" s="265">
        <v>12</v>
      </c>
      <c r="E45" s="265"/>
      <c r="F45" s="265"/>
      <c r="G45" s="265">
        <v>8</v>
      </c>
      <c r="H45" s="266"/>
      <c r="I45" s="266"/>
      <c r="J45" s="269">
        <f t="shared" si="0"/>
        <v>-4</v>
      </c>
      <c r="K45" s="269"/>
      <c r="L45" s="270"/>
      <c r="M45" s="267">
        <f t="shared" si="3"/>
        <v>66.666666666666657</v>
      </c>
      <c r="N45" s="212" t="e">
        <f t="shared" si="8"/>
        <v>#DIV/0!</v>
      </c>
      <c r="O45" s="213" t="e">
        <f t="shared" si="9"/>
        <v>#DIV/0!</v>
      </c>
    </row>
    <row r="46" spans="1:15" ht="30.75" customHeight="1">
      <c r="A46" s="354" t="s">
        <v>304</v>
      </c>
      <c r="B46" s="355"/>
      <c r="C46" s="356"/>
      <c r="D46" s="265">
        <v>18</v>
      </c>
      <c r="E46" s="265"/>
      <c r="F46" s="265"/>
      <c r="G46" s="265">
        <v>18</v>
      </c>
      <c r="H46" s="266"/>
      <c r="I46" s="266"/>
      <c r="J46" s="269">
        <f t="shared" si="0"/>
        <v>0</v>
      </c>
      <c r="K46" s="269">
        <f t="shared" si="4"/>
        <v>0</v>
      </c>
      <c r="L46" s="270">
        <f t="shared" si="5"/>
        <v>0</v>
      </c>
      <c r="M46" s="267">
        <f t="shared" si="3"/>
        <v>100</v>
      </c>
      <c r="N46" s="212" t="e">
        <f t="shared" si="6"/>
        <v>#DIV/0!</v>
      </c>
      <c r="O46" s="213" t="e">
        <f t="shared" si="7"/>
        <v>#DIV/0!</v>
      </c>
    </row>
    <row r="47" spans="1:15" ht="30.75" customHeight="1">
      <c r="A47" s="354" t="s">
        <v>305</v>
      </c>
      <c r="B47" s="355"/>
      <c r="C47" s="356"/>
      <c r="D47" s="265">
        <v>55</v>
      </c>
      <c r="E47" s="265"/>
      <c r="F47" s="265"/>
      <c r="G47" s="265"/>
      <c r="H47" s="266"/>
      <c r="I47" s="266"/>
      <c r="J47" s="269">
        <f t="shared" si="4"/>
        <v>-55</v>
      </c>
      <c r="K47" s="269">
        <f t="shared" si="4"/>
        <v>0</v>
      </c>
      <c r="L47" s="270">
        <f t="shared" si="5"/>
        <v>0</v>
      </c>
      <c r="M47" s="267">
        <f t="shared" si="3"/>
        <v>0</v>
      </c>
      <c r="N47" s="212" t="e">
        <f t="shared" si="6"/>
        <v>#DIV/0!</v>
      </c>
      <c r="O47" s="213" t="e">
        <f t="shared" si="7"/>
        <v>#DIV/0!</v>
      </c>
    </row>
    <row r="48" spans="1:15" ht="30.75" customHeight="1">
      <c r="A48" s="354" t="s">
        <v>306</v>
      </c>
      <c r="B48" s="355"/>
      <c r="C48" s="356"/>
      <c r="D48" s="269">
        <v>803</v>
      </c>
      <c r="E48" s="269"/>
      <c r="F48" s="270"/>
      <c r="G48" s="269">
        <v>803</v>
      </c>
      <c r="H48" s="269"/>
      <c r="I48" s="270"/>
      <c r="J48" s="269">
        <f t="shared" si="4"/>
        <v>0</v>
      </c>
      <c r="K48" s="269">
        <f t="shared" ref="K48:L49" si="10">H48-E48</f>
        <v>0</v>
      </c>
      <c r="L48" s="270">
        <f t="shared" si="10"/>
        <v>0</v>
      </c>
      <c r="M48" s="267">
        <f t="shared" si="3"/>
        <v>100</v>
      </c>
      <c r="N48" s="212" t="e">
        <f t="shared" ref="N48:O49" si="11">(H48/E48)*100</f>
        <v>#DIV/0!</v>
      </c>
      <c r="O48" s="213" t="e">
        <f t="shared" si="11"/>
        <v>#DIV/0!</v>
      </c>
    </row>
    <row r="49" spans="1:15" ht="33" customHeight="1">
      <c r="A49" s="357" t="s">
        <v>34</v>
      </c>
      <c r="B49" s="358"/>
      <c r="C49" s="359"/>
      <c r="D49" s="271">
        <f>SUM(D34:D48)</f>
        <v>8009</v>
      </c>
      <c r="E49" s="271"/>
      <c r="F49" s="55"/>
      <c r="G49" s="271">
        <f>SUM(G34:G48)</f>
        <v>7240</v>
      </c>
      <c r="H49" s="271"/>
      <c r="I49" s="55"/>
      <c r="J49" s="271">
        <f>G49-D49</f>
        <v>-769</v>
      </c>
      <c r="K49" s="271">
        <f t="shared" si="10"/>
        <v>0</v>
      </c>
      <c r="L49" s="55">
        <f t="shared" si="10"/>
        <v>0</v>
      </c>
      <c r="M49" s="272">
        <f>(G49/D49)*100</f>
        <v>90.398301910350852</v>
      </c>
      <c r="N49" s="212" t="e">
        <f t="shared" si="11"/>
        <v>#DIV/0!</v>
      </c>
      <c r="O49" s="213" t="e">
        <f t="shared" si="11"/>
        <v>#DIV/0!</v>
      </c>
    </row>
    <row r="50" spans="1:15">
      <c r="A50" s="47"/>
      <c r="B50" s="101"/>
      <c r="C50" s="102"/>
      <c r="D50" s="102"/>
      <c r="E50" s="102"/>
      <c r="F50" s="47"/>
      <c r="G50" s="47"/>
      <c r="H50" s="47"/>
      <c r="I50" s="47"/>
      <c r="J50" s="47"/>
      <c r="K50" s="47"/>
      <c r="L50" s="47"/>
      <c r="M50" s="47"/>
      <c r="N50" s="47"/>
      <c r="O50" s="47"/>
    </row>
    <row r="51" spans="1:15">
      <c r="A51" s="47"/>
      <c r="B51" s="101"/>
      <c r="C51" s="102"/>
      <c r="D51" s="102"/>
      <c r="E51" s="102"/>
      <c r="F51" s="47"/>
      <c r="G51" s="47"/>
      <c r="H51" s="47"/>
      <c r="I51" s="47"/>
      <c r="J51" s="47"/>
      <c r="K51" s="47"/>
      <c r="L51" s="47"/>
      <c r="M51" s="47"/>
      <c r="N51" s="47"/>
      <c r="O51" s="47"/>
    </row>
    <row r="52" spans="1:15">
      <c r="A52" s="46"/>
      <c r="B52" s="101"/>
      <c r="C52" s="102"/>
      <c r="D52" s="102"/>
      <c r="E52" s="102"/>
      <c r="F52" s="47"/>
      <c r="G52" s="47"/>
      <c r="H52" s="47"/>
      <c r="I52" s="47"/>
      <c r="J52" s="47"/>
      <c r="K52" s="47"/>
      <c r="L52" s="47"/>
      <c r="M52" s="47"/>
      <c r="N52" s="47"/>
      <c r="O52" s="47"/>
    </row>
    <row r="53" spans="1:15">
      <c r="A53" s="103"/>
      <c r="B53" s="101"/>
      <c r="C53" s="102"/>
      <c r="D53" s="102"/>
      <c r="E53" s="102"/>
      <c r="F53" s="103"/>
      <c r="G53" s="103"/>
      <c r="H53" s="47"/>
      <c r="I53" s="47"/>
      <c r="J53" s="47"/>
      <c r="K53" s="47"/>
      <c r="L53" s="349"/>
      <c r="M53" s="350"/>
      <c r="N53" s="350"/>
      <c r="O53" s="350"/>
    </row>
    <row r="54" spans="1:15">
      <c r="A54" s="47"/>
      <c r="B54" s="101"/>
      <c r="C54" s="102"/>
      <c r="D54" s="102"/>
      <c r="E54" s="102"/>
      <c r="F54" s="47"/>
      <c r="G54" s="47"/>
      <c r="H54" s="47"/>
      <c r="I54" s="47"/>
      <c r="J54" s="47"/>
      <c r="K54" s="47"/>
      <c r="L54" s="47"/>
      <c r="M54" s="47"/>
      <c r="N54" s="47"/>
      <c r="O54" s="47"/>
    </row>
    <row r="55" spans="1:15">
      <c r="A55" s="47"/>
      <c r="B55" s="101"/>
      <c r="C55" s="102"/>
      <c r="D55" s="102"/>
      <c r="E55" s="102"/>
      <c r="F55" s="47"/>
      <c r="G55" s="47"/>
      <c r="H55" s="47"/>
      <c r="I55" s="47"/>
      <c r="J55" s="47"/>
      <c r="K55" s="47"/>
      <c r="L55" s="47"/>
      <c r="M55" s="47"/>
      <c r="N55" s="47"/>
      <c r="O55" s="47"/>
    </row>
    <row r="56" spans="1:15">
      <c r="A56" s="47"/>
      <c r="B56" s="101"/>
      <c r="C56" s="102"/>
      <c r="D56" s="102"/>
      <c r="E56" s="102"/>
      <c r="F56" s="47"/>
      <c r="G56" s="47"/>
      <c r="H56" s="47"/>
      <c r="I56" s="47"/>
      <c r="J56" s="47"/>
      <c r="K56" s="47"/>
      <c r="L56" s="47"/>
      <c r="M56" s="47"/>
      <c r="N56" s="47"/>
      <c r="O56" s="47"/>
    </row>
    <row r="57" spans="1:15">
      <c r="A57" s="47"/>
      <c r="B57" s="101"/>
      <c r="C57" s="102"/>
      <c r="D57" s="102"/>
      <c r="E57" s="102"/>
      <c r="F57" s="47"/>
      <c r="G57" s="47"/>
      <c r="H57" s="47"/>
      <c r="I57" s="47"/>
      <c r="J57" s="47"/>
      <c r="K57" s="47"/>
      <c r="L57" s="47"/>
      <c r="M57" s="47"/>
      <c r="N57" s="47"/>
      <c r="O57" s="47"/>
    </row>
    <row r="58" spans="1:15">
      <c r="A58" s="47"/>
      <c r="B58" s="101"/>
      <c r="C58" s="102"/>
      <c r="D58" s="102"/>
      <c r="E58" s="102"/>
      <c r="F58" s="47"/>
      <c r="G58" s="47"/>
      <c r="H58" s="47"/>
      <c r="I58" s="47"/>
      <c r="J58" s="47"/>
      <c r="K58" s="47"/>
      <c r="L58" s="47"/>
      <c r="M58" s="47"/>
      <c r="N58" s="47"/>
      <c r="O58" s="47"/>
    </row>
    <row r="59" spans="1:15">
      <c r="A59" s="47"/>
      <c r="B59" s="101"/>
      <c r="C59" s="102"/>
      <c r="D59" s="102"/>
      <c r="E59" s="102"/>
      <c r="F59" s="47"/>
      <c r="G59" s="47"/>
      <c r="H59" s="47"/>
      <c r="I59" s="47"/>
      <c r="J59" s="47"/>
      <c r="K59" s="47"/>
      <c r="L59" s="47"/>
      <c r="M59" s="47"/>
      <c r="N59" s="47"/>
      <c r="O59" s="47"/>
    </row>
    <row r="60" spans="1:15">
      <c r="C60" s="104"/>
      <c r="D60" s="104"/>
      <c r="E60" s="104"/>
    </row>
    <row r="61" spans="1:15">
      <c r="C61" s="104"/>
      <c r="D61" s="104"/>
      <c r="E61" s="104"/>
    </row>
    <row r="62" spans="1:15">
      <c r="C62" s="104"/>
      <c r="D62" s="104"/>
      <c r="E62" s="104"/>
    </row>
    <row r="63" spans="1:15">
      <c r="C63" s="104"/>
      <c r="D63" s="104"/>
      <c r="E63" s="104"/>
    </row>
  </sheetData>
  <mergeCells count="139">
    <mergeCell ref="L53:O53"/>
    <mergeCell ref="A33:C33"/>
    <mergeCell ref="A48:C48"/>
    <mergeCell ref="A49:C49"/>
    <mergeCell ref="M31:O31"/>
    <mergeCell ref="D31:F31"/>
    <mergeCell ref="G31:I31"/>
    <mergeCell ref="J31:L31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29:J29"/>
    <mergeCell ref="A31:C32"/>
    <mergeCell ref="F19:H19"/>
    <mergeCell ref="I19:K19"/>
    <mergeCell ref="F20:H20"/>
    <mergeCell ref="I20:K20"/>
    <mergeCell ref="F17:H17"/>
    <mergeCell ref="I17:K17"/>
    <mergeCell ref="F18:H18"/>
    <mergeCell ref="I18:K18"/>
    <mergeCell ref="C18:E18"/>
    <mergeCell ref="C19:E19"/>
    <mergeCell ref="C20:E20"/>
    <mergeCell ref="C21:E21"/>
    <mergeCell ref="C22:E22"/>
    <mergeCell ref="C17:E17"/>
    <mergeCell ref="A24:B24"/>
    <mergeCell ref="N15:O15"/>
    <mergeCell ref="N16:O16"/>
    <mergeCell ref="A27:O27"/>
    <mergeCell ref="A9:B9"/>
    <mergeCell ref="A10:B10"/>
    <mergeCell ref="A11:B11"/>
    <mergeCell ref="A12:B12"/>
    <mergeCell ref="A13:B13"/>
    <mergeCell ref="C12:E12"/>
    <mergeCell ref="C13:E13"/>
    <mergeCell ref="C14:E14"/>
    <mergeCell ref="A25:B25"/>
    <mergeCell ref="A17:B17"/>
    <mergeCell ref="A18:B18"/>
    <mergeCell ref="A19:B19"/>
    <mergeCell ref="A20:B20"/>
    <mergeCell ref="A22:B22"/>
    <mergeCell ref="A23:B23"/>
    <mergeCell ref="A21:B21"/>
    <mergeCell ref="A14:B14"/>
    <mergeCell ref="A15:B15"/>
    <mergeCell ref="A16:B16"/>
    <mergeCell ref="F16:H16"/>
    <mergeCell ref="L14:M14"/>
    <mergeCell ref="L15:M15"/>
    <mergeCell ref="F14:H14"/>
    <mergeCell ref="L16:M16"/>
    <mergeCell ref="I16:K16"/>
    <mergeCell ref="F15:H15"/>
    <mergeCell ref="I15:K15"/>
    <mergeCell ref="C15:E15"/>
    <mergeCell ref="C16:E16"/>
    <mergeCell ref="F12:H12"/>
    <mergeCell ref="F13:H13"/>
    <mergeCell ref="I14:K14"/>
    <mergeCell ref="I10:K10"/>
    <mergeCell ref="C8:E8"/>
    <mergeCell ref="C9:E9"/>
    <mergeCell ref="C10:E10"/>
    <mergeCell ref="N13:O13"/>
    <mergeCell ref="L11:M11"/>
    <mergeCell ref="N14:O14"/>
    <mergeCell ref="L13:M13"/>
    <mergeCell ref="N11:O11"/>
    <mergeCell ref="I12:K12"/>
    <mergeCell ref="I13:K13"/>
    <mergeCell ref="L12:M12"/>
    <mergeCell ref="F9:H9"/>
    <mergeCell ref="F10:H10"/>
    <mergeCell ref="F11:H11"/>
    <mergeCell ref="L10:M10"/>
    <mergeCell ref="C11:E11"/>
    <mergeCell ref="N25:O25"/>
    <mergeCell ref="L25:M25"/>
    <mergeCell ref="I24:K24"/>
    <mergeCell ref="I25:K25"/>
    <mergeCell ref="I23:K23"/>
    <mergeCell ref="F25:H25"/>
    <mergeCell ref="A2:O2"/>
    <mergeCell ref="A3:O3"/>
    <mergeCell ref="I11:K11"/>
    <mergeCell ref="A4:O4"/>
    <mergeCell ref="A5:O5"/>
    <mergeCell ref="A6:O6"/>
    <mergeCell ref="A7:O7"/>
    <mergeCell ref="L8:M8"/>
    <mergeCell ref="N8:O8"/>
    <mergeCell ref="F8:H8"/>
    <mergeCell ref="I8:K8"/>
    <mergeCell ref="N9:O9"/>
    <mergeCell ref="N10:O10"/>
    <mergeCell ref="L9:M9"/>
    <mergeCell ref="A8:B8"/>
    <mergeCell ref="N12:O12"/>
    <mergeCell ref="I9:K9"/>
    <mergeCell ref="N17:O17"/>
    <mergeCell ref="N18:O18"/>
    <mergeCell ref="N19:O19"/>
    <mergeCell ref="N20:O20"/>
    <mergeCell ref="L17:M17"/>
    <mergeCell ref="C23:E23"/>
    <mergeCell ref="C24:E24"/>
    <mergeCell ref="C25:E25"/>
    <mergeCell ref="L22:M22"/>
    <mergeCell ref="L23:M23"/>
    <mergeCell ref="L18:M18"/>
    <mergeCell ref="L19:M19"/>
    <mergeCell ref="L20:M20"/>
    <mergeCell ref="N21:O21"/>
    <mergeCell ref="N22:O22"/>
    <mergeCell ref="N23:O23"/>
    <mergeCell ref="F24:H24"/>
    <mergeCell ref="I21:K21"/>
    <mergeCell ref="I22:K22"/>
    <mergeCell ref="L21:M21"/>
    <mergeCell ref="L24:M24"/>
    <mergeCell ref="F21:H21"/>
    <mergeCell ref="F22:H22"/>
    <mergeCell ref="F23:H23"/>
    <mergeCell ref="N24:O24"/>
  </mergeCells>
  <phoneticPr fontId="3" type="noConversion"/>
  <pageMargins left="0.59055118110236227" right="0.59055118110236227" top="0.98425196850393704" bottom="0.59055118110236227" header="0.31496062992125984" footer="0.15748031496062992"/>
  <pageSetup paperSize="9" scale="47" fitToHeight="2" orientation="landscape" horizontalDpi="1200" verticalDpi="1200" r:id="rId1"/>
  <headerFooter alignWithMargins="0"/>
  <rowBreaks count="1" manualBreakCount="1">
    <brk id="27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3"/>
  </sheetPr>
  <dimension ref="A1:AF54"/>
  <sheetViews>
    <sheetView view="pageBreakPreview" topLeftCell="A2" zoomScale="60" zoomScaleNormal="50" workbookViewId="0">
      <selection activeCell="AD17" sqref="AD17"/>
    </sheetView>
  </sheetViews>
  <sheetFormatPr defaultRowHeight="18.75"/>
  <cols>
    <col min="1" max="2" width="4.42578125" style="27" customWidth="1"/>
    <col min="3" max="3" width="24.85546875" style="27" customWidth="1"/>
    <col min="4" max="6" width="8.42578125" style="27" customWidth="1"/>
    <col min="7" max="9" width="11.28515625" style="27" customWidth="1"/>
    <col min="10" max="10" width="8.7109375" style="27" customWidth="1"/>
    <col min="11" max="11" width="10.140625" style="27" customWidth="1"/>
    <col min="12" max="12" width="9" style="27" customWidth="1"/>
    <col min="13" max="13" width="12.28515625" style="27" customWidth="1"/>
    <col min="14" max="14" width="12.5703125" style="27" customWidth="1"/>
    <col min="15" max="15" width="14.5703125" style="27" customWidth="1"/>
    <col min="16" max="16" width="14" style="27" customWidth="1"/>
    <col min="17" max="17" width="12.5703125" style="27" customWidth="1"/>
    <col min="18" max="18" width="12.28515625" style="27" customWidth="1"/>
    <col min="19" max="19" width="14.5703125" style="27" customWidth="1"/>
    <col min="20" max="20" width="14" style="27" customWidth="1"/>
    <col min="21" max="21" width="12.5703125" style="27" customWidth="1"/>
    <col min="22" max="22" width="12.28515625" style="27" customWidth="1"/>
    <col min="23" max="23" width="14.85546875" style="27" customWidth="1"/>
    <col min="24" max="24" width="14" style="27" customWidth="1"/>
    <col min="25" max="25" width="12.5703125" style="27" customWidth="1"/>
    <col min="26" max="26" width="12.28515625" style="27" customWidth="1"/>
    <col min="27" max="27" width="14.5703125" style="27" customWidth="1"/>
    <col min="28" max="28" width="13.7109375" style="27" customWidth="1"/>
    <col min="29" max="29" width="12.28515625" style="27" customWidth="1"/>
    <col min="30" max="31" width="14.5703125" style="27" customWidth="1"/>
    <col min="32" max="32" width="14" style="27" customWidth="1"/>
    <col min="33" max="16384" width="9.140625" style="27"/>
  </cols>
  <sheetData>
    <row r="1" spans="1:32" s="47" customFormat="1" ht="20.25" hidden="1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45"/>
      <c r="R1" s="106"/>
      <c r="S1" s="106"/>
      <c r="T1" s="106"/>
      <c r="U1" s="106"/>
      <c r="V1" s="106"/>
      <c r="W1" s="45"/>
      <c r="X1" s="45"/>
      <c r="Y1" s="45"/>
      <c r="Z1" s="45"/>
      <c r="AA1" s="45"/>
      <c r="AB1" s="45"/>
      <c r="AC1" s="45"/>
      <c r="AD1" s="45"/>
      <c r="AE1" s="45"/>
      <c r="AF1" s="106"/>
    </row>
    <row r="2" spans="1:32" s="47" customFormat="1" ht="42" customHeight="1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45"/>
      <c r="R2" s="106"/>
      <c r="S2" s="106"/>
      <c r="T2" s="106"/>
      <c r="U2" s="106"/>
      <c r="V2" s="106"/>
      <c r="W2" s="45"/>
      <c r="X2" s="45"/>
      <c r="Y2" s="45"/>
      <c r="Z2" s="45"/>
      <c r="AA2" s="45"/>
      <c r="AB2" s="45"/>
      <c r="AC2" s="45"/>
      <c r="AD2" s="45"/>
      <c r="AE2" s="45"/>
      <c r="AF2" s="106"/>
    </row>
    <row r="3" spans="1:32" s="108" customFormat="1" ht="32.25" customHeight="1">
      <c r="A3" s="107"/>
      <c r="B3" s="107"/>
      <c r="C3" s="107" t="s">
        <v>228</v>
      </c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</row>
    <row r="4" spans="1:32" s="47" customFormat="1" ht="37.5" customHeight="1">
      <c r="A4" s="109"/>
      <c r="B4" s="109"/>
      <c r="C4" s="109"/>
      <c r="D4" s="109"/>
      <c r="E4" s="109"/>
      <c r="F4" s="109"/>
      <c r="G4" s="109"/>
      <c r="H4" s="109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09"/>
      <c r="X4" s="45"/>
      <c r="Y4" s="45"/>
      <c r="Z4" s="364"/>
      <c r="AA4" s="364"/>
      <c r="AB4" s="364"/>
      <c r="AC4" s="45"/>
      <c r="AD4" s="364" t="s">
        <v>161</v>
      </c>
      <c r="AE4" s="364"/>
      <c r="AF4" s="364"/>
    </row>
    <row r="5" spans="1:32" s="47" customFormat="1" ht="38.25" customHeight="1">
      <c r="A5" s="399" t="s">
        <v>32</v>
      </c>
      <c r="B5" s="381" t="s">
        <v>92</v>
      </c>
      <c r="C5" s="382"/>
      <c r="D5" s="382"/>
      <c r="E5" s="382"/>
      <c r="F5" s="382"/>
      <c r="G5" s="382"/>
      <c r="H5" s="382"/>
      <c r="I5" s="382"/>
      <c r="J5" s="382"/>
      <c r="K5" s="382"/>
      <c r="L5" s="383"/>
      <c r="M5" s="365" t="s">
        <v>33</v>
      </c>
      <c r="N5" s="366"/>
      <c r="O5" s="366"/>
      <c r="P5" s="367"/>
      <c r="Q5" s="365" t="s">
        <v>52</v>
      </c>
      <c r="R5" s="366"/>
      <c r="S5" s="366"/>
      <c r="T5" s="367"/>
      <c r="U5" s="365" t="s">
        <v>112</v>
      </c>
      <c r="V5" s="366"/>
      <c r="W5" s="366"/>
      <c r="X5" s="367"/>
      <c r="Y5" s="365" t="s">
        <v>68</v>
      </c>
      <c r="Z5" s="366"/>
      <c r="AA5" s="366"/>
      <c r="AB5" s="367"/>
      <c r="AC5" s="365" t="s">
        <v>34</v>
      </c>
      <c r="AD5" s="366"/>
      <c r="AE5" s="366"/>
      <c r="AF5" s="367"/>
    </row>
    <row r="6" spans="1:32" s="47" customFormat="1" ht="34.5" customHeight="1">
      <c r="A6" s="400"/>
      <c r="B6" s="384"/>
      <c r="C6" s="385"/>
      <c r="D6" s="385"/>
      <c r="E6" s="385"/>
      <c r="F6" s="385"/>
      <c r="G6" s="385"/>
      <c r="H6" s="385"/>
      <c r="I6" s="385"/>
      <c r="J6" s="385"/>
      <c r="K6" s="385"/>
      <c r="L6" s="386"/>
      <c r="M6" s="372" t="s">
        <v>90</v>
      </c>
      <c r="N6" s="372" t="s">
        <v>91</v>
      </c>
      <c r="O6" s="372" t="s">
        <v>98</v>
      </c>
      <c r="P6" s="372" t="s">
        <v>99</v>
      </c>
      <c r="Q6" s="372" t="s">
        <v>90</v>
      </c>
      <c r="R6" s="372" t="s">
        <v>91</v>
      </c>
      <c r="S6" s="372" t="s">
        <v>98</v>
      </c>
      <c r="T6" s="372" t="s">
        <v>99</v>
      </c>
      <c r="U6" s="372" t="s">
        <v>90</v>
      </c>
      <c r="V6" s="372" t="s">
        <v>91</v>
      </c>
      <c r="W6" s="372" t="s">
        <v>98</v>
      </c>
      <c r="X6" s="372" t="s">
        <v>99</v>
      </c>
      <c r="Y6" s="372" t="s">
        <v>90</v>
      </c>
      <c r="Z6" s="372" t="s">
        <v>91</v>
      </c>
      <c r="AA6" s="372" t="s">
        <v>98</v>
      </c>
      <c r="AB6" s="372" t="s">
        <v>99</v>
      </c>
      <c r="AC6" s="372" t="s">
        <v>90</v>
      </c>
      <c r="AD6" s="372" t="s">
        <v>91</v>
      </c>
      <c r="AE6" s="372" t="s">
        <v>98</v>
      </c>
      <c r="AF6" s="372" t="s">
        <v>99</v>
      </c>
    </row>
    <row r="7" spans="1:32" s="47" customFormat="1" ht="24.95" customHeight="1">
      <c r="A7" s="401"/>
      <c r="B7" s="387"/>
      <c r="C7" s="388"/>
      <c r="D7" s="388"/>
      <c r="E7" s="388"/>
      <c r="F7" s="388"/>
      <c r="G7" s="388"/>
      <c r="H7" s="388"/>
      <c r="I7" s="388"/>
      <c r="J7" s="388"/>
      <c r="K7" s="388"/>
      <c r="L7" s="389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/>
      <c r="AC7" s="373"/>
      <c r="AD7" s="373"/>
      <c r="AE7" s="373"/>
      <c r="AF7" s="373"/>
    </row>
    <row r="8" spans="1:32" s="47" customFormat="1" ht="33.75" customHeight="1">
      <c r="A8" s="111">
        <v>1</v>
      </c>
      <c r="B8" s="413">
        <v>2</v>
      </c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112">
        <v>3</v>
      </c>
      <c r="N8" s="112">
        <v>4</v>
      </c>
      <c r="O8" s="112">
        <v>5</v>
      </c>
      <c r="P8" s="112">
        <v>6</v>
      </c>
      <c r="Q8" s="112">
        <v>7</v>
      </c>
      <c r="R8" s="112">
        <v>8</v>
      </c>
      <c r="S8" s="112">
        <v>9</v>
      </c>
      <c r="T8" s="112">
        <v>10</v>
      </c>
      <c r="U8" s="112">
        <v>11</v>
      </c>
      <c r="V8" s="112">
        <v>12</v>
      </c>
      <c r="W8" s="112">
        <v>13</v>
      </c>
      <c r="X8" s="112">
        <v>14</v>
      </c>
      <c r="Y8" s="112">
        <v>15</v>
      </c>
      <c r="Z8" s="112">
        <v>16</v>
      </c>
      <c r="AA8" s="112">
        <v>17</v>
      </c>
      <c r="AB8" s="112">
        <v>18</v>
      </c>
      <c r="AC8" s="112">
        <v>19</v>
      </c>
      <c r="AD8" s="112">
        <v>20</v>
      </c>
      <c r="AE8" s="112">
        <v>21</v>
      </c>
      <c r="AF8" s="112">
        <v>22</v>
      </c>
    </row>
    <row r="9" spans="1:32" s="284" customFormat="1" ht="42" customHeight="1">
      <c r="A9" s="283">
        <v>1</v>
      </c>
      <c r="B9" s="374" t="s">
        <v>320</v>
      </c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240"/>
      <c r="N9" s="240"/>
      <c r="O9" s="240">
        <f>N9-M9</f>
        <v>0</v>
      </c>
      <c r="P9" s="241" t="e">
        <f>N9/M9*100</f>
        <v>#DIV/0!</v>
      </c>
      <c r="Q9" s="10">
        <f>Q10</f>
        <v>6066</v>
      </c>
      <c r="R9" s="10">
        <f>R10</f>
        <v>0</v>
      </c>
      <c r="S9" s="10">
        <f>R9-Q9</f>
        <v>-6066</v>
      </c>
      <c r="T9" s="241">
        <f>R9/Q9*100</f>
        <v>0</v>
      </c>
      <c r="U9" s="240"/>
      <c r="V9" s="240"/>
      <c r="W9" s="240">
        <f>V9-U9</f>
        <v>0</v>
      </c>
      <c r="X9" s="241" t="e">
        <f>V9/U9*100</f>
        <v>#DIV/0!</v>
      </c>
      <c r="Y9" s="240"/>
      <c r="Z9" s="240"/>
      <c r="AA9" s="240">
        <f>Z9-Y9</f>
        <v>0</v>
      </c>
      <c r="AB9" s="241" t="e">
        <f>Z9/Y9*100</f>
        <v>#DIV/0!</v>
      </c>
      <c r="AC9" s="10">
        <f t="shared" ref="AC9:AD12" si="0">SUM(M9,Q9,U9,Y9)</f>
        <v>6066</v>
      </c>
      <c r="AD9" s="10">
        <f t="shared" si="0"/>
        <v>0</v>
      </c>
      <c r="AE9" s="10">
        <f>AD9-AC9</f>
        <v>-6066</v>
      </c>
      <c r="AF9" s="287">
        <f>AD9/AC9*100</f>
        <v>0</v>
      </c>
    </row>
    <row r="10" spans="1:32" s="47" customFormat="1" ht="45.75" customHeight="1">
      <c r="A10" s="113"/>
      <c r="B10" s="409" t="s">
        <v>313</v>
      </c>
      <c r="C10" s="409"/>
      <c r="D10" s="409"/>
      <c r="E10" s="409"/>
      <c r="F10" s="409"/>
      <c r="G10" s="409"/>
      <c r="H10" s="409"/>
      <c r="I10" s="409"/>
      <c r="J10" s="409"/>
      <c r="K10" s="409"/>
      <c r="L10" s="409"/>
      <c r="M10" s="238"/>
      <c r="N10" s="238"/>
      <c r="O10" s="238">
        <f>N10-M10</f>
        <v>0</v>
      </c>
      <c r="P10" s="239" t="e">
        <f>N10/M10*100</f>
        <v>#DIV/0!</v>
      </c>
      <c r="Q10" s="12">
        <v>6066</v>
      </c>
      <c r="R10" s="286">
        <v>0</v>
      </c>
      <c r="S10" s="12">
        <f>R10-Q10</f>
        <v>-6066</v>
      </c>
      <c r="T10" s="239">
        <f>R10/Q10*100</f>
        <v>0</v>
      </c>
      <c r="U10" s="238"/>
      <c r="V10" s="238"/>
      <c r="W10" s="238">
        <f>V10-U10</f>
        <v>0</v>
      </c>
      <c r="X10" s="239" t="e">
        <f>V10/U10*100</f>
        <v>#DIV/0!</v>
      </c>
      <c r="Y10" s="238"/>
      <c r="Z10" s="238"/>
      <c r="AA10" s="238">
        <f>Z10-Y10</f>
        <v>0</v>
      </c>
      <c r="AB10" s="239" t="e">
        <f>Z10/Y10*100</f>
        <v>#DIV/0!</v>
      </c>
      <c r="AC10" s="12">
        <f t="shared" si="0"/>
        <v>6066</v>
      </c>
      <c r="AD10" s="12">
        <f t="shared" si="0"/>
        <v>0</v>
      </c>
      <c r="AE10" s="12">
        <f>AD10-AC10</f>
        <v>-6066</v>
      </c>
      <c r="AF10" s="288">
        <f>AD10/AC10*100</f>
        <v>0</v>
      </c>
    </row>
    <row r="11" spans="1:32" s="47" customFormat="1" ht="43.5" hidden="1" customHeight="1">
      <c r="A11" s="113"/>
      <c r="B11" s="410"/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238"/>
      <c r="N11" s="238"/>
      <c r="O11" s="238">
        <f>N11-M11</f>
        <v>0</v>
      </c>
      <c r="P11" s="239" t="e">
        <f>N11/M11*100</f>
        <v>#DIV/0!</v>
      </c>
      <c r="Q11" s="238"/>
      <c r="R11" s="238"/>
      <c r="S11" s="238">
        <f>R11-Q11</f>
        <v>0</v>
      </c>
      <c r="T11" s="239" t="e">
        <f>R11/Q11*100</f>
        <v>#DIV/0!</v>
      </c>
      <c r="U11" s="238"/>
      <c r="V11" s="238"/>
      <c r="W11" s="238">
        <f>V11-U11</f>
        <v>0</v>
      </c>
      <c r="X11" s="239" t="e">
        <f>V11/U11*100</f>
        <v>#DIV/0!</v>
      </c>
      <c r="Y11" s="238"/>
      <c r="Z11" s="238"/>
      <c r="AA11" s="238">
        <f>Z11-Y11</f>
        <v>0</v>
      </c>
      <c r="AB11" s="239" t="e">
        <f>Z11/Y11*100</f>
        <v>#DIV/0!</v>
      </c>
      <c r="AC11" s="12">
        <f t="shared" si="0"/>
        <v>0</v>
      </c>
      <c r="AD11" s="12">
        <f t="shared" si="0"/>
        <v>0</v>
      </c>
      <c r="AE11" s="12">
        <f>AD11-AC11</f>
        <v>0</v>
      </c>
      <c r="AF11" s="288" t="e">
        <f>AD11/AC11*100</f>
        <v>#DIV/0!</v>
      </c>
    </row>
    <row r="12" spans="1:32" s="47" customFormat="1" ht="45" hidden="1" customHeight="1">
      <c r="A12" s="113"/>
      <c r="B12" s="410"/>
      <c r="C12" s="410"/>
      <c r="D12" s="410"/>
      <c r="E12" s="410"/>
      <c r="F12" s="410"/>
      <c r="G12" s="410"/>
      <c r="H12" s="410"/>
      <c r="I12" s="410"/>
      <c r="J12" s="410"/>
      <c r="K12" s="410"/>
      <c r="L12" s="410"/>
      <c r="M12" s="238"/>
      <c r="N12" s="238"/>
      <c r="O12" s="238">
        <f>N12-M12</f>
        <v>0</v>
      </c>
      <c r="P12" s="239" t="e">
        <f>N12/M12*100</f>
        <v>#DIV/0!</v>
      </c>
      <c r="Q12" s="238"/>
      <c r="R12" s="238"/>
      <c r="S12" s="238">
        <f>R12-Q12</f>
        <v>0</v>
      </c>
      <c r="T12" s="239" t="e">
        <f>R12/Q12*100</f>
        <v>#DIV/0!</v>
      </c>
      <c r="U12" s="238"/>
      <c r="V12" s="238"/>
      <c r="W12" s="238">
        <f>V12-U12</f>
        <v>0</v>
      </c>
      <c r="X12" s="239" t="e">
        <f>V12/U12*100</f>
        <v>#DIV/0!</v>
      </c>
      <c r="Y12" s="238"/>
      <c r="Z12" s="238"/>
      <c r="AA12" s="238">
        <f>Z12-Y12</f>
        <v>0</v>
      </c>
      <c r="AB12" s="239" t="e">
        <f>Z12/Y12*100</f>
        <v>#DIV/0!</v>
      </c>
      <c r="AC12" s="12">
        <f t="shared" si="0"/>
        <v>0</v>
      </c>
      <c r="AD12" s="12">
        <f t="shared" si="0"/>
        <v>0</v>
      </c>
      <c r="AE12" s="12">
        <f>AD12-AC12</f>
        <v>0</v>
      </c>
      <c r="AF12" s="288" t="e">
        <f>AD12/AC12*100</f>
        <v>#DIV/0!</v>
      </c>
    </row>
    <row r="13" spans="1:32" s="47" customFormat="1" ht="33.75" customHeight="1">
      <c r="A13" s="406" t="s">
        <v>34</v>
      </c>
      <c r="B13" s="407"/>
      <c r="C13" s="407"/>
      <c r="D13" s="407"/>
      <c r="E13" s="407"/>
      <c r="F13" s="407"/>
      <c r="G13" s="407"/>
      <c r="H13" s="407"/>
      <c r="I13" s="407"/>
      <c r="J13" s="407"/>
      <c r="K13" s="407"/>
      <c r="L13" s="408"/>
      <c r="M13" s="240">
        <f t="shared" ref="M13:N13" si="1">SUM(M9:M12)</f>
        <v>0</v>
      </c>
      <c r="N13" s="240">
        <f t="shared" si="1"/>
        <v>0</v>
      </c>
      <c r="O13" s="240">
        <f>SUM(O9:O12)</f>
        <v>0</v>
      </c>
      <c r="P13" s="241" t="e">
        <f>N13/M13*100</f>
        <v>#DIV/0!</v>
      </c>
      <c r="Q13" s="10">
        <f>Q9</f>
        <v>6066</v>
      </c>
      <c r="R13" s="285">
        <f t="shared" ref="R13:AF13" si="2">R9</f>
        <v>0</v>
      </c>
      <c r="S13" s="10">
        <f t="shared" si="2"/>
        <v>-6066</v>
      </c>
      <c r="T13" s="10">
        <f t="shared" si="2"/>
        <v>0</v>
      </c>
      <c r="U13" s="289">
        <f t="shared" si="2"/>
        <v>0</v>
      </c>
      <c r="V13" s="289">
        <f t="shared" si="2"/>
        <v>0</v>
      </c>
      <c r="W13" s="289">
        <f t="shared" si="2"/>
        <v>0</v>
      </c>
      <c r="X13" s="289" t="e">
        <f t="shared" si="2"/>
        <v>#DIV/0!</v>
      </c>
      <c r="Y13" s="289">
        <f t="shared" si="2"/>
        <v>0</v>
      </c>
      <c r="Z13" s="289">
        <f t="shared" si="2"/>
        <v>0</v>
      </c>
      <c r="AA13" s="289">
        <f t="shared" si="2"/>
        <v>0</v>
      </c>
      <c r="AB13" s="289" t="e">
        <f t="shared" si="2"/>
        <v>#DIV/0!</v>
      </c>
      <c r="AC13" s="10">
        <f t="shared" si="2"/>
        <v>6066</v>
      </c>
      <c r="AD13" s="10">
        <f t="shared" si="2"/>
        <v>0</v>
      </c>
      <c r="AE13" s="10">
        <f t="shared" si="2"/>
        <v>-6066</v>
      </c>
      <c r="AF13" s="10">
        <f t="shared" si="2"/>
        <v>0</v>
      </c>
    </row>
    <row r="14" spans="1:32" s="47" customFormat="1" ht="34.5" customHeight="1">
      <c r="A14" s="402" t="s">
        <v>35</v>
      </c>
      <c r="B14" s="403"/>
      <c r="C14" s="403"/>
      <c r="D14" s="403"/>
      <c r="E14" s="403"/>
      <c r="F14" s="403"/>
      <c r="G14" s="403"/>
      <c r="H14" s="403"/>
      <c r="I14" s="403"/>
      <c r="J14" s="403"/>
      <c r="K14" s="403"/>
      <c r="L14" s="404"/>
      <c r="M14" s="238">
        <f>M13/AC13*100</f>
        <v>0</v>
      </c>
      <c r="N14" s="238" t="e">
        <f>N13/AD13*100</f>
        <v>#DIV/0!</v>
      </c>
      <c r="O14" s="238"/>
      <c r="P14" s="238"/>
      <c r="Q14" s="286">
        <f>Q13/AC13*100</f>
        <v>100</v>
      </c>
      <c r="R14" s="238" t="e">
        <f>R13/AD13*100</f>
        <v>#DIV/0!</v>
      </c>
      <c r="S14" s="286"/>
      <c r="T14" s="286"/>
      <c r="U14" s="238">
        <f>U13/AC13*100</f>
        <v>0</v>
      </c>
      <c r="V14" s="238" t="e">
        <f>V13/AD13*100</f>
        <v>#DIV/0!</v>
      </c>
      <c r="W14" s="238"/>
      <c r="X14" s="238"/>
      <c r="Y14" s="238">
        <f>Y13/AC13*100</f>
        <v>0</v>
      </c>
      <c r="Z14" s="238" t="e">
        <f>Z13/AD13*100</f>
        <v>#DIV/0!</v>
      </c>
      <c r="AA14" s="238"/>
      <c r="AB14" s="238"/>
      <c r="AC14" s="286">
        <f>SUM(M14,Q14,U14,Y14)</f>
        <v>100</v>
      </c>
      <c r="AD14" s="238" t="e">
        <f>SUM(N14,R14,V14,Z14)</f>
        <v>#DIV/0!</v>
      </c>
      <c r="AE14" s="286"/>
      <c r="AF14" s="286"/>
    </row>
    <row r="15" spans="1:32" s="47" customFormat="1" ht="34.5" customHeight="1">
      <c r="A15" s="100"/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</row>
    <row r="16" spans="1:32" s="47" customFormat="1" ht="34.5" customHeight="1">
      <c r="A16" s="100"/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</row>
    <row r="17" spans="1:32" s="47" customFormat="1" ht="34.5" customHeight="1">
      <c r="A17" s="100"/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</row>
    <row r="18" spans="1:32" s="47" customFormat="1" ht="15" customHeight="1">
      <c r="A18" s="115"/>
      <c r="B18" s="115"/>
      <c r="C18" s="115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45"/>
      <c r="X18" s="45"/>
      <c r="Y18" s="45"/>
      <c r="Z18" s="45"/>
      <c r="AA18" s="45"/>
      <c r="AB18" s="45"/>
      <c r="AC18" s="45"/>
      <c r="AD18" s="45"/>
      <c r="AE18" s="45"/>
      <c r="AF18" s="45"/>
    </row>
    <row r="19" spans="1:32" s="47" customFormat="1" ht="15" customHeight="1">
      <c r="A19" s="115"/>
      <c r="B19" s="115"/>
      <c r="C19" s="115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45"/>
      <c r="X19" s="45"/>
      <c r="Y19" s="45"/>
      <c r="Z19" s="45"/>
      <c r="AA19" s="45"/>
      <c r="AB19" s="45"/>
      <c r="AC19" s="45"/>
      <c r="AD19" s="45"/>
      <c r="AE19" s="45"/>
      <c r="AF19" s="45"/>
    </row>
    <row r="20" spans="1:32" s="108" customFormat="1" ht="31.5" customHeight="1">
      <c r="A20" s="107"/>
      <c r="B20" s="107"/>
      <c r="C20" s="107" t="s">
        <v>169</v>
      </c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</row>
    <row r="21" spans="1:32" s="118" customFormat="1" ht="20.2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117"/>
      <c r="L21" s="45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390" t="s">
        <v>161</v>
      </c>
      <c r="AE21" s="390"/>
      <c r="AF21" s="390"/>
    </row>
    <row r="22" spans="1:32" s="119" customFormat="1" ht="34.5" customHeight="1">
      <c r="A22" s="405" t="s">
        <v>32</v>
      </c>
      <c r="B22" s="343" t="s">
        <v>114</v>
      </c>
      <c r="C22" s="345"/>
      <c r="D22" s="368" t="s">
        <v>116</v>
      </c>
      <c r="E22" s="368"/>
      <c r="F22" s="368" t="s">
        <v>82</v>
      </c>
      <c r="G22" s="368"/>
      <c r="H22" s="368" t="s">
        <v>138</v>
      </c>
      <c r="I22" s="368"/>
      <c r="J22" s="368" t="s">
        <v>139</v>
      </c>
      <c r="K22" s="368"/>
      <c r="L22" s="368" t="s">
        <v>229</v>
      </c>
      <c r="M22" s="368"/>
      <c r="N22" s="368"/>
      <c r="O22" s="368"/>
      <c r="P22" s="368"/>
      <c r="Q22" s="368"/>
      <c r="R22" s="368"/>
      <c r="S22" s="368"/>
      <c r="T22" s="368"/>
      <c r="U22" s="368"/>
      <c r="V22" s="368" t="s">
        <v>115</v>
      </c>
      <c r="W22" s="368"/>
      <c r="X22" s="368"/>
      <c r="Y22" s="368"/>
      <c r="Z22" s="368"/>
      <c r="AA22" s="368" t="s">
        <v>140</v>
      </c>
      <c r="AB22" s="368"/>
      <c r="AC22" s="368"/>
      <c r="AD22" s="368"/>
      <c r="AE22" s="368"/>
      <c r="AF22" s="368"/>
    </row>
    <row r="23" spans="1:32" s="119" customFormat="1" ht="52.5" customHeight="1">
      <c r="A23" s="405"/>
      <c r="B23" s="411"/>
      <c r="C23" s="412"/>
      <c r="D23" s="368"/>
      <c r="E23" s="368"/>
      <c r="F23" s="368"/>
      <c r="G23" s="368"/>
      <c r="H23" s="368"/>
      <c r="I23" s="368"/>
      <c r="J23" s="368"/>
      <c r="K23" s="368"/>
      <c r="L23" s="368" t="s">
        <v>106</v>
      </c>
      <c r="M23" s="368"/>
      <c r="N23" s="368" t="s">
        <v>110</v>
      </c>
      <c r="O23" s="368"/>
      <c r="P23" s="368" t="s">
        <v>111</v>
      </c>
      <c r="Q23" s="368"/>
      <c r="R23" s="368"/>
      <c r="S23" s="368"/>
      <c r="T23" s="368"/>
      <c r="U23" s="368"/>
      <c r="V23" s="368"/>
      <c r="W23" s="368"/>
      <c r="X23" s="368"/>
      <c r="Y23" s="368"/>
      <c r="Z23" s="368"/>
      <c r="AA23" s="368"/>
      <c r="AB23" s="368"/>
      <c r="AC23" s="368"/>
      <c r="AD23" s="368"/>
      <c r="AE23" s="368"/>
      <c r="AF23" s="368"/>
    </row>
    <row r="24" spans="1:32" s="120" customFormat="1" ht="90" customHeight="1">
      <c r="A24" s="405"/>
      <c r="B24" s="346"/>
      <c r="C24" s="348"/>
      <c r="D24" s="368"/>
      <c r="E24" s="368"/>
      <c r="F24" s="368"/>
      <c r="G24" s="368"/>
      <c r="H24" s="368"/>
      <c r="I24" s="368"/>
      <c r="J24" s="368"/>
      <c r="K24" s="368"/>
      <c r="L24" s="368"/>
      <c r="M24" s="368"/>
      <c r="N24" s="368"/>
      <c r="O24" s="368"/>
      <c r="P24" s="368" t="s">
        <v>107</v>
      </c>
      <c r="Q24" s="368"/>
      <c r="R24" s="368" t="s">
        <v>108</v>
      </c>
      <c r="S24" s="368"/>
      <c r="T24" s="368" t="s">
        <v>109</v>
      </c>
      <c r="U24" s="368"/>
      <c r="V24" s="368"/>
      <c r="W24" s="368"/>
      <c r="X24" s="368"/>
      <c r="Y24" s="368"/>
      <c r="Z24" s="368"/>
      <c r="AA24" s="368"/>
      <c r="AB24" s="368"/>
      <c r="AC24" s="368"/>
      <c r="AD24" s="368"/>
      <c r="AE24" s="368"/>
      <c r="AF24" s="368"/>
    </row>
    <row r="25" spans="1:32" s="119" customFormat="1" ht="30" customHeight="1">
      <c r="A25" s="121">
        <v>1</v>
      </c>
      <c r="B25" s="376">
        <v>2</v>
      </c>
      <c r="C25" s="377"/>
      <c r="D25" s="368">
        <v>3</v>
      </c>
      <c r="E25" s="368"/>
      <c r="F25" s="368">
        <v>4</v>
      </c>
      <c r="G25" s="368"/>
      <c r="H25" s="368">
        <v>5</v>
      </c>
      <c r="I25" s="368"/>
      <c r="J25" s="368">
        <v>6</v>
      </c>
      <c r="K25" s="368"/>
      <c r="L25" s="376">
        <v>7</v>
      </c>
      <c r="M25" s="377"/>
      <c r="N25" s="376">
        <v>8</v>
      </c>
      <c r="O25" s="377"/>
      <c r="P25" s="368">
        <v>9</v>
      </c>
      <c r="Q25" s="368"/>
      <c r="R25" s="405">
        <v>10</v>
      </c>
      <c r="S25" s="405"/>
      <c r="T25" s="368">
        <v>11</v>
      </c>
      <c r="U25" s="368"/>
      <c r="V25" s="368">
        <v>12</v>
      </c>
      <c r="W25" s="368"/>
      <c r="X25" s="368"/>
      <c r="Y25" s="368"/>
      <c r="Z25" s="368"/>
      <c r="AA25" s="368">
        <v>13</v>
      </c>
      <c r="AB25" s="368"/>
      <c r="AC25" s="368"/>
      <c r="AD25" s="368"/>
      <c r="AE25" s="368"/>
      <c r="AF25" s="368"/>
    </row>
    <row r="26" spans="1:32" s="119" customFormat="1" ht="30.75" customHeight="1">
      <c r="A26" s="122"/>
      <c r="B26" s="370"/>
      <c r="C26" s="371"/>
      <c r="D26" s="368"/>
      <c r="E26" s="368"/>
      <c r="F26" s="369"/>
      <c r="G26" s="369"/>
      <c r="H26" s="369"/>
      <c r="I26" s="369"/>
      <c r="J26" s="369"/>
      <c r="K26" s="369"/>
      <c r="L26" s="326"/>
      <c r="M26" s="328"/>
      <c r="N26" s="326">
        <f t="shared" ref="N26:N28" si="3">SUM(P26,R26,T26)</f>
        <v>0</v>
      </c>
      <c r="O26" s="328"/>
      <c r="P26" s="369"/>
      <c r="Q26" s="369"/>
      <c r="R26" s="369"/>
      <c r="S26" s="369"/>
      <c r="T26" s="369"/>
      <c r="U26" s="369"/>
      <c r="V26" s="395"/>
      <c r="W26" s="395"/>
      <c r="X26" s="395"/>
      <c r="Y26" s="395"/>
      <c r="Z26" s="395"/>
      <c r="AA26" s="375"/>
      <c r="AB26" s="375"/>
      <c r="AC26" s="375"/>
      <c r="AD26" s="375"/>
      <c r="AE26" s="375"/>
      <c r="AF26" s="375"/>
    </row>
    <row r="27" spans="1:32" s="119" customFormat="1" ht="30.75" customHeight="1">
      <c r="A27" s="122"/>
      <c r="B27" s="127"/>
      <c r="C27" s="128"/>
      <c r="D27" s="376"/>
      <c r="E27" s="377"/>
      <c r="F27" s="326"/>
      <c r="G27" s="328"/>
      <c r="H27" s="326"/>
      <c r="I27" s="328"/>
      <c r="J27" s="326"/>
      <c r="K27" s="328"/>
      <c r="L27" s="129"/>
      <c r="M27" s="130"/>
      <c r="N27" s="129"/>
      <c r="O27" s="130"/>
      <c r="P27" s="326"/>
      <c r="Q27" s="328"/>
      <c r="R27" s="326"/>
      <c r="S27" s="328"/>
      <c r="T27" s="326"/>
      <c r="U27" s="328"/>
      <c r="V27" s="378"/>
      <c r="W27" s="379"/>
      <c r="X27" s="379"/>
      <c r="Y27" s="379"/>
      <c r="Z27" s="380"/>
      <c r="AA27" s="378"/>
      <c r="AB27" s="379"/>
      <c r="AC27" s="379"/>
      <c r="AD27" s="379"/>
      <c r="AE27" s="379"/>
      <c r="AF27" s="380"/>
    </row>
    <row r="28" spans="1:32" s="119" customFormat="1" ht="33" customHeight="1">
      <c r="A28" s="122"/>
      <c r="B28" s="370"/>
      <c r="C28" s="371"/>
      <c r="D28" s="368"/>
      <c r="E28" s="368"/>
      <c r="F28" s="369"/>
      <c r="G28" s="369"/>
      <c r="H28" s="369"/>
      <c r="I28" s="369"/>
      <c r="J28" s="369"/>
      <c r="K28" s="369"/>
      <c r="L28" s="326"/>
      <c r="M28" s="328"/>
      <c r="N28" s="326">
        <f t="shared" si="3"/>
        <v>0</v>
      </c>
      <c r="O28" s="328"/>
      <c r="P28" s="369"/>
      <c r="Q28" s="369"/>
      <c r="R28" s="369"/>
      <c r="S28" s="369"/>
      <c r="T28" s="369"/>
      <c r="U28" s="369"/>
      <c r="V28" s="395"/>
      <c r="W28" s="395"/>
      <c r="X28" s="395"/>
      <c r="Y28" s="395"/>
      <c r="Z28" s="395"/>
      <c r="AA28" s="375"/>
      <c r="AB28" s="375"/>
      <c r="AC28" s="375"/>
      <c r="AD28" s="375"/>
      <c r="AE28" s="375"/>
      <c r="AF28" s="375"/>
    </row>
    <row r="29" spans="1:32" s="119" customFormat="1" ht="37.5" customHeight="1">
      <c r="A29" s="415" t="s">
        <v>34</v>
      </c>
      <c r="B29" s="416"/>
      <c r="C29" s="416"/>
      <c r="D29" s="416"/>
      <c r="E29" s="417"/>
      <c r="F29" s="396">
        <f>SUM(F26:F28)</f>
        <v>0</v>
      </c>
      <c r="G29" s="396"/>
      <c r="H29" s="396">
        <f>SUM(H26:H28)</f>
        <v>0</v>
      </c>
      <c r="I29" s="396"/>
      <c r="J29" s="396">
        <f>SUM(J26:J28)</f>
        <v>0</v>
      </c>
      <c r="K29" s="396"/>
      <c r="L29" s="396">
        <f>SUM(L26:L28)</f>
        <v>0</v>
      </c>
      <c r="M29" s="396"/>
      <c r="N29" s="396">
        <f>SUM(N26:N28)</f>
        <v>0</v>
      </c>
      <c r="O29" s="396"/>
      <c r="P29" s="396">
        <f>SUM(P26:P28)</f>
        <v>0</v>
      </c>
      <c r="Q29" s="396"/>
      <c r="R29" s="396">
        <f>SUM(R26:R28)</f>
        <v>0</v>
      </c>
      <c r="S29" s="396"/>
      <c r="T29" s="396">
        <f>SUM(T26:T28)</f>
        <v>0</v>
      </c>
      <c r="U29" s="396"/>
      <c r="V29" s="414"/>
      <c r="W29" s="414"/>
      <c r="X29" s="414"/>
      <c r="Y29" s="414"/>
      <c r="Z29" s="414"/>
      <c r="AA29" s="393"/>
      <c r="AB29" s="393"/>
      <c r="AC29" s="393"/>
      <c r="AD29" s="393"/>
      <c r="AE29" s="393"/>
      <c r="AF29" s="393"/>
    </row>
    <row r="30" spans="1:32" s="119" customFormat="1" ht="37.5" customHeight="1">
      <c r="A30" s="131"/>
      <c r="B30" s="131"/>
      <c r="C30" s="131"/>
      <c r="D30" s="131"/>
      <c r="E30" s="131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3"/>
      <c r="W30" s="133"/>
      <c r="X30" s="133"/>
      <c r="Y30" s="133"/>
      <c r="Z30" s="133"/>
      <c r="AA30" s="134"/>
      <c r="AB30" s="134"/>
      <c r="AC30" s="134"/>
      <c r="AD30" s="134"/>
      <c r="AE30" s="134"/>
      <c r="AF30" s="134"/>
    </row>
    <row r="31" spans="1:32" s="119" customFormat="1" ht="37.5" customHeight="1">
      <c r="A31" s="131"/>
      <c r="B31" s="131"/>
      <c r="C31" s="131"/>
      <c r="D31" s="131"/>
      <c r="E31" s="131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3"/>
      <c r="W31" s="133"/>
      <c r="X31" s="133"/>
      <c r="Y31" s="133"/>
      <c r="Z31" s="133"/>
      <c r="AA31" s="134"/>
      <c r="AB31" s="134"/>
      <c r="AC31" s="134"/>
      <c r="AD31" s="134"/>
      <c r="AE31" s="134"/>
      <c r="AF31" s="134"/>
    </row>
    <row r="32" spans="1:32" s="47" customFormat="1" ht="15" customHeight="1">
      <c r="A32" s="115"/>
      <c r="B32" s="115"/>
      <c r="C32" s="115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45"/>
      <c r="X32" s="45"/>
      <c r="Y32" s="45"/>
      <c r="Z32" s="45"/>
      <c r="AA32" s="45"/>
      <c r="AB32" s="45"/>
      <c r="AC32" s="45"/>
      <c r="AD32" s="45"/>
      <c r="AE32" s="45"/>
      <c r="AF32" s="45"/>
    </row>
    <row r="33" spans="1:32" s="47" customFormat="1" ht="15" customHeight="1">
      <c r="A33" s="115"/>
      <c r="B33" s="115"/>
      <c r="C33" s="115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45"/>
      <c r="X33" s="45"/>
      <c r="Y33" s="45"/>
      <c r="Z33" s="45"/>
      <c r="AA33" s="45"/>
      <c r="AB33" s="45"/>
      <c r="AC33" s="45"/>
      <c r="AD33" s="45"/>
      <c r="AE33" s="45"/>
      <c r="AF33" s="45"/>
    </row>
    <row r="34" spans="1:32" s="47" customFormat="1" ht="15" customHeight="1">
      <c r="A34" s="115"/>
      <c r="B34" s="115"/>
      <c r="C34" s="115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45"/>
      <c r="X34" s="45"/>
      <c r="Y34" s="45"/>
      <c r="Z34" s="45"/>
      <c r="AA34" s="45"/>
      <c r="AB34" s="45"/>
      <c r="AC34" s="45"/>
      <c r="AD34" s="45"/>
      <c r="AE34" s="45"/>
      <c r="AF34" s="45"/>
    </row>
    <row r="35" spans="1:32" s="47" customFormat="1" ht="15" customHeight="1">
      <c r="A35" s="115"/>
      <c r="B35" s="115"/>
      <c r="C35" s="115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45"/>
      <c r="X35" s="45"/>
      <c r="Y35" s="45"/>
      <c r="Z35" s="45"/>
      <c r="AA35" s="45"/>
      <c r="AB35" s="45"/>
      <c r="AC35" s="45"/>
      <c r="AD35" s="45"/>
      <c r="AE35" s="45"/>
      <c r="AF35" s="45"/>
    </row>
    <row r="36" spans="1:32" s="47" customFormat="1" ht="15" customHeight="1">
      <c r="A36" s="115"/>
      <c r="B36" s="115"/>
      <c r="C36" s="115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45"/>
      <c r="X36" s="45"/>
      <c r="Y36" s="45"/>
      <c r="Z36" s="45"/>
      <c r="AA36" s="45"/>
      <c r="AB36" s="45"/>
      <c r="AC36" s="45"/>
      <c r="AD36" s="45"/>
      <c r="AE36" s="45"/>
      <c r="AF36" s="45"/>
    </row>
    <row r="37" spans="1:32" s="47" customFormat="1" ht="15" customHeight="1">
      <c r="A37" s="115"/>
      <c r="B37" s="115"/>
      <c r="C37" s="115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45"/>
      <c r="X37" s="45"/>
      <c r="Y37" s="45"/>
      <c r="Z37" s="45"/>
      <c r="AA37" s="45"/>
      <c r="AB37" s="45"/>
      <c r="AC37" s="45"/>
      <c r="AD37" s="45"/>
      <c r="AE37" s="45"/>
      <c r="AF37" s="45"/>
    </row>
    <row r="38" spans="1:32" s="47" customFormat="1" ht="15" customHeight="1">
      <c r="A38" s="115"/>
      <c r="B38" s="115"/>
      <c r="C38" s="115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45"/>
      <c r="X38" s="45"/>
      <c r="Y38" s="45"/>
      <c r="Z38" s="45"/>
      <c r="AA38" s="45"/>
      <c r="AB38" s="45"/>
      <c r="AC38" s="45"/>
      <c r="AD38" s="45"/>
      <c r="AE38" s="45"/>
      <c r="AF38" s="45"/>
    </row>
    <row r="39" spans="1:32" s="264" customFormat="1" ht="32.25" customHeight="1">
      <c r="A39" s="273"/>
      <c r="B39" s="397" t="s">
        <v>177</v>
      </c>
      <c r="C39" s="397"/>
      <c r="D39" s="397"/>
      <c r="E39" s="397"/>
      <c r="F39" s="397"/>
      <c r="G39" s="397"/>
      <c r="H39" s="274"/>
      <c r="I39" s="274"/>
      <c r="J39" s="274"/>
      <c r="K39" s="274"/>
      <c r="L39" s="274"/>
      <c r="M39" s="394" t="s">
        <v>105</v>
      </c>
      <c r="N39" s="394"/>
      <c r="O39" s="394"/>
      <c r="P39" s="394"/>
      <c r="Q39" s="394"/>
      <c r="R39" s="274"/>
      <c r="S39" s="274"/>
      <c r="T39" s="274"/>
      <c r="U39" s="274"/>
      <c r="V39" s="274"/>
      <c r="W39" s="398" t="s">
        <v>289</v>
      </c>
      <c r="X39" s="398"/>
      <c r="Y39" s="398"/>
      <c r="Z39" s="398"/>
      <c r="AA39" s="398"/>
      <c r="AB39" s="250"/>
      <c r="AC39" s="250"/>
      <c r="AD39" s="250"/>
      <c r="AE39" s="250"/>
      <c r="AF39" s="250"/>
    </row>
    <row r="40" spans="1:32" s="252" customFormat="1" ht="99" customHeight="1">
      <c r="B40" s="297" t="s">
        <v>45</v>
      </c>
      <c r="C40" s="297"/>
      <c r="D40" s="297"/>
      <c r="E40" s="297"/>
      <c r="F40" s="297"/>
      <c r="G40" s="297"/>
      <c r="H40" s="275"/>
      <c r="I40" s="275"/>
      <c r="J40" s="275"/>
      <c r="K40" s="275"/>
      <c r="L40" s="275"/>
      <c r="M40" s="297" t="s">
        <v>46</v>
      </c>
      <c r="N40" s="297"/>
      <c r="O40" s="297"/>
      <c r="P40" s="297"/>
      <c r="Q40" s="297"/>
      <c r="V40" s="254"/>
      <c r="W40" s="297" t="s">
        <v>69</v>
      </c>
      <c r="X40" s="297"/>
      <c r="Y40" s="297"/>
      <c r="Z40" s="297"/>
      <c r="AA40" s="297"/>
    </row>
    <row r="41" spans="1:32" s="46" customFormat="1"/>
    <row r="42" spans="1:32" s="47" customFormat="1"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</row>
    <row r="43" spans="1:32" s="392" customFormat="1" ht="12.75">
      <c r="A43" s="391" t="s">
        <v>162</v>
      </c>
    </row>
    <row r="44" spans="1:32" s="47" customFormat="1"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</row>
    <row r="45" spans="1:32" s="47" customFormat="1">
      <c r="C45" s="124"/>
    </row>
    <row r="46" spans="1:32" s="47" customFormat="1"/>
    <row r="47" spans="1:32" s="47" customFormat="1"/>
    <row r="48" spans="1:32" s="47" customFormat="1" ht="19.5">
      <c r="C48" s="125"/>
    </row>
    <row r="49" spans="3:3" ht="19.5">
      <c r="C49" s="126"/>
    </row>
    <row r="50" spans="3:3" ht="19.5">
      <c r="C50" s="126"/>
    </row>
    <row r="51" spans="3:3" ht="19.5">
      <c r="C51" s="126"/>
    </row>
    <row r="52" spans="3:3" ht="19.5">
      <c r="C52" s="126"/>
    </row>
    <row r="53" spans="3:3" ht="19.5">
      <c r="C53" s="126"/>
    </row>
    <row r="54" spans="3:3" ht="19.5">
      <c r="C54" s="126"/>
    </row>
  </sheetData>
  <mergeCells count="115">
    <mergeCell ref="T29:U29"/>
    <mergeCell ref="V29:Z29"/>
    <mergeCell ref="J29:K29"/>
    <mergeCell ref="P29:Q29"/>
    <mergeCell ref="F29:G29"/>
    <mergeCell ref="A29:E29"/>
    <mergeCell ref="P28:Q28"/>
    <mergeCell ref="V26:Z26"/>
    <mergeCell ref="R25:S25"/>
    <mergeCell ref="T26:U26"/>
    <mergeCell ref="T25:U25"/>
    <mergeCell ref="B25:C25"/>
    <mergeCell ref="F25:G25"/>
    <mergeCell ref="R26:S26"/>
    <mergeCell ref="P25:Q25"/>
    <mergeCell ref="J25:K25"/>
    <mergeCell ref="V25:Z25"/>
    <mergeCell ref="H25:I25"/>
    <mergeCell ref="L25:M25"/>
    <mergeCell ref="N25:O25"/>
    <mergeCell ref="P27:Q27"/>
    <mergeCell ref="R27:S27"/>
    <mergeCell ref="T27:U27"/>
    <mergeCell ref="D25:E25"/>
    <mergeCell ref="Z4:AB4"/>
    <mergeCell ref="A14:L14"/>
    <mergeCell ref="A22:A24"/>
    <mergeCell ref="J22:K24"/>
    <mergeCell ref="A13:L13"/>
    <mergeCell ref="B10:L10"/>
    <mergeCell ref="B11:L11"/>
    <mergeCell ref="B12:L12"/>
    <mergeCell ref="B22:C24"/>
    <mergeCell ref="L22:U22"/>
    <mergeCell ref="B8:L8"/>
    <mergeCell ref="P24:Q24"/>
    <mergeCell ref="R24:S24"/>
    <mergeCell ref="T24:U24"/>
    <mergeCell ref="L23:M24"/>
    <mergeCell ref="H22:I24"/>
    <mergeCell ref="N6:N7"/>
    <mergeCell ref="O6:O7"/>
    <mergeCell ref="N23:O24"/>
    <mergeCell ref="F22:G24"/>
    <mergeCell ref="P23:U23"/>
    <mergeCell ref="S6:S7"/>
    <mergeCell ref="A43:XFD43"/>
    <mergeCell ref="H28:I28"/>
    <mergeCell ref="J28:K28"/>
    <mergeCell ref="AA29:AF29"/>
    <mergeCell ref="Y6:Y7"/>
    <mergeCell ref="Z6:Z7"/>
    <mergeCell ref="AA6:AA7"/>
    <mergeCell ref="AB6:AB7"/>
    <mergeCell ref="T28:U28"/>
    <mergeCell ref="B40:G40"/>
    <mergeCell ref="W40:AA40"/>
    <mergeCell ref="M39:Q39"/>
    <mergeCell ref="M40:Q40"/>
    <mergeCell ref="V28:Z28"/>
    <mergeCell ref="R29:S29"/>
    <mergeCell ref="H29:I29"/>
    <mergeCell ref="L29:M29"/>
    <mergeCell ref="N29:O29"/>
    <mergeCell ref="B39:G39"/>
    <mergeCell ref="W39:AA39"/>
    <mergeCell ref="A5:A7"/>
    <mergeCell ref="AE6:AE7"/>
    <mergeCell ref="AF6:AF7"/>
    <mergeCell ref="Y5:AB5"/>
    <mergeCell ref="D28:E28"/>
    <mergeCell ref="L28:M28"/>
    <mergeCell ref="N28:O28"/>
    <mergeCell ref="Q6:Q7"/>
    <mergeCell ref="D26:E26"/>
    <mergeCell ref="B26:C26"/>
    <mergeCell ref="P26:Q26"/>
    <mergeCell ref="V27:Z27"/>
    <mergeCell ref="AA27:AF27"/>
    <mergeCell ref="AA28:AF28"/>
    <mergeCell ref="T6:T7"/>
    <mergeCell ref="V6:V7"/>
    <mergeCell ref="B5:L7"/>
    <mergeCell ref="D22:E24"/>
    <mergeCell ref="AA22:AF24"/>
    <mergeCell ref="AD21:AF21"/>
    <mergeCell ref="W6:W7"/>
    <mergeCell ref="X6:X7"/>
    <mergeCell ref="AC6:AC7"/>
    <mergeCell ref="AC5:AF5"/>
    <mergeCell ref="U5:X5"/>
    <mergeCell ref="AD4:AF4"/>
    <mergeCell ref="Q5:T5"/>
    <mergeCell ref="V22:Z24"/>
    <mergeCell ref="F28:G28"/>
    <mergeCell ref="F26:G26"/>
    <mergeCell ref="B28:C28"/>
    <mergeCell ref="R28:S28"/>
    <mergeCell ref="L26:M26"/>
    <mergeCell ref="N26:O26"/>
    <mergeCell ref="J26:K26"/>
    <mergeCell ref="R6:R7"/>
    <mergeCell ref="U6:U7"/>
    <mergeCell ref="B9:L9"/>
    <mergeCell ref="M5:P5"/>
    <mergeCell ref="P6:P7"/>
    <mergeCell ref="M6:M7"/>
    <mergeCell ref="AA26:AF26"/>
    <mergeCell ref="AA25:AF25"/>
    <mergeCell ref="AD6:AD7"/>
    <mergeCell ref="H26:I26"/>
    <mergeCell ref="D27:E27"/>
    <mergeCell ref="F27:G27"/>
    <mergeCell ref="H27:I27"/>
    <mergeCell ref="J27:K27"/>
  </mergeCells>
  <phoneticPr fontId="3" type="noConversion"/>
  <pageMargins left="0.59055118110236227" right="0.59055118110236227" top="0.98425196850393704" bottom="0.59055118110236227" header="0.31496062992125984" footer="0.31496062992125984"/>
  <pageSetup paperSize="9" scale="35" orientation="landscape" verticalDpi="1200" r:id="rId1"/>
  <headerFooter alignWithMargins="0"/>
  <ignoredErrors>
    <ignoredError sqref="AE14:AF14 M13:N13 F29:U29" formulaRange="1"/>
    <ignoredError sqref="AA14:AB14 O14 M14 P14:Q14 S14:U14 W14:Y14" evalError="1" formulaRange="1"/>
    <ignoredError sqref="AC14:AD14 P12 N14 R14 V14 Z14 P10:P11 X9 T10:T11 X10:X11 P9 X12 T9 T12 AB10:AB11 AB9 AB12" evalError="1"/>
    <ignoredError sqref="P13" evalError="1" formula="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99"/>
    <pageSetUpPr fitToPage="1"/>
  </sheetPr>
  <dimension ref="A2:I18"/>
  <sheetViews>
    <sheetView view="pageBreakPreview" zoomScale="60" zoomScaleNormal="75" workbookViewId="0">
      <selection activeCell="A4" sqref="A4:H4"/>
    </sheetView>
  </sheetViews>
  <sheetFormatPr defaultRowHeight="12.75"/>
  <cols>
    <col min="1" max="1" width="68.28515625" style="135" customWidth="1"/>
    <col min="2" max="2" width="12.85546875" style="135" customWidth="1"/>
    <col min="3" max="3" width="19.7109375" style="135" customWidth="1"/>
    <col min="4" max="4" width="19" style="135" customWidth="1"/>
    <col min="5" max="6" width="18.140625" style="135" customWidth="1"/>
    <col min="7" max="7" width="18.28515625" style="135" customWidth="1"/>
    <col min="8" max="8" width="18.7109375" style="135" customWidth="1"/>
    <col min="9" max="16384" width="9.140625" style="135"/>
  </cols>
  <sheetData>
    <row r="2" spans="1:9" ht="31.5" customHeight="1">
      <c r="G2" s="424" t="s">
        <v>174</v>
      </c>
      <c r="H2" s="424"/>
    </row>
    <row r="3" spans="1:9" ht="32.25" customHeight="1">
      <c r="A3" s="332" t="s">
        <v>184</v>
      </c>
      <c r="B3" s="332"/>
      <c r="C3" s="332"/>
      <c r="D3" s="332"/>
      <c r="E3" s="332"/>
      <c r="F3" s="332"/>
      <c r="G3" s="332"/>
      <c r="H3" s="332"/>
    </row>
    <row r="4" spans="1:9" ht="28.5" customHeight="1">
      <c r="A4" s="425" t="s">
        <v>231</v>
      </c>
      <c r="B4" s="425"/>
      <c r="C4" s="425"/>
      <c r="D4" s="425"/>
      <c r="E4" s="425"/>
      <c r="F4" s="425"/>
      <c r="G4" s="425"/>
      <c r="H4" s="425"/>
    </row>
    <row r="5" spans="1:9" ht="45.75" customHeight="1">
      <c r="A5" s="426" t="s">
        <v>101</v>
      </c>
      <c r="B5" s="312" t="s">
        <v>7</v>
      </c>
      <c r="C5" s="312" t="s">
        <v>185</v>
      </c>
      <c r="D5" s="312"/>
      <c r="E5" s="310" t="s">
        <v>218</v>
      </c>
      <c r="F5" s="310"/>
      <c r="G5" s="310"/>
      <c r="H5" s="310"/>
    </row>
    <row r="6" spans="1:9" ht="65.25" customHeight="1">
      <c r="A6" s="427"/>
      <c r="B6" s="312"/>
      <c r="C6" s="59" t="s">
        <v>214</v>
      </c>
      <c r="D6" s="59" t="s">
        <v>230</v>
      </c>
      <c r="E6" s="59" t="s">
        <v>95</v>
      </c>
      <c r="F6" s="59" t="s">
        <v>91</v>
      </c>
      <c r="G6" s="60" t="s">
        <v>98</v>
      </c>
      <c r="H6" s="60" t="s">
        <v>99</v>
      </c>
    </row>
    <row r="7" spans="1:9" ht="30" customHeight="1">
      <c r="A7" s="136">
        <v>1</v>
      </c>
      <c r="B7" s="59">
        <v>2</v>
      </c>
      <c r="C7" s="136">
        <v>3</v>
      </c>
      <c r="D7" s="59">
        <v>4</v>
      </c>
      <c r="E7" s="136">
        <v>5</v>
      </c>
      <c r="F7" s="59">
        <v>6</v>
      </c>
      <c r="G7" s="136">
        <v>7</v>
      </c>
      <c r="H7" s="59">
        <v>8</v>
      </c>
    </row>
    <row r="8" spans="1:9" ht="28.5" customHeight="1">
      <c r="A8" s="418" t="s">
        <v>199</v>
      </c>
      <c r="B8" s="419"/>
      <c r="C8" s="419"/>
      <c r="D8" s="419"/>
      <c r="E8" s="419"/>
      <c r="F8" s="419"/>
      <c r="G8" s="419"/>
      <c r="H8" s="420"/>
    </row>
    <row r="9" spans="1:9" ht="59.25" customHeight="1">
      <c r="A9" s="233" t="s">
        <v>164</v>
      </c>
      <c r="B9" s="281">
        <v>6000</v>
      </c>
      <c r="C9" s="65">
        <f>SUM(C11:C12)</f>
        <v>0</v>
      </c>
      <c r="D9" s="65">
        <f>SUM(D11:D12)</f>
        <v>0</v>
      </c>
      <c r="E9" s="65">
        <f>SUM(E11:E12)</f>
        <v>7279</v>
      </c>
      <c r="F9" s="65">
        <f>SUM(F11:F12)</f>
        <v>0</v>
      </c>
      <c r="G9" s="65">
        <f>F9-E9</f>
        <v>-7279</v>
      </c>
      <c r="H9" s="234">
        <f>(F9/E9)*100</f>
        <v>0</v>
      </c>
    </row>
    <row r="10" spans="1:9" ht="39.75" customHeight="1">
      <c r="A10" s="421" t="s">
        <v>165</v>
      </c>
      <c r="B10" s="422"/>
      <c r="C10" s="422"/>
      <c r="D10" s="422"/>
      <c r="E10" s="422"/>
      <c r="F10" s="422"/>
      <c r="G10" s="422"/>
      <c r="H10" s="423"/>
    </row>
    <row r="11" spans="1:9" ht="75" customHeight="1">
      <c r="A11" s="235" t="s">
        <v>166</v>
      </c>
      <c r="B11" s="281">
        <v>6010</v>
      </c>
      <c r="C11" s="69"/>
      <c r="D11" s="69"/>
      <c r="E11" s="69">
        <v>7279</v>
      </c>
      <c r="F11" s="69">
        <v>0</v>
      </c>
      <c r="G11" s="69">
        <f>F11-E11</f>
        <v>-7279</v>
      </c>
      <c r="H11" s="236">
        <f>(F11/E11)*100</f>
        <v>0</v>
      </c>
    </row>
    <row r="12" spans="1:9" ht="63.75" customHeight="1">
      <c r="A12" s="71" t="s">
        <v>167</v>
      </c>
      <c r="B12" s="281">
        <v>6020</v>
      </c>
      <c r="C12" s="87"/>
      <c r="D12" s="87"/>
      <c r="E12" s="87"/>
      <c r="F12" s="87"/>
      <c r="G12" s="87"/>
      <c r="H12" s="237" t="e">
        <f>(F12/E12)*100</f>
        <v>#DIV/0!</v>
      </c>
    </row>
    <row r="13" spans="1:9" ht="35.25" customHeight="1">
      <c r="A13" s="137"/>
      <c r="B13" s="138"/>
      <c r="C13" s="139"/>
      <c r="D13" s="139"/>
      <c r="E13" s="139"/>
      <c r="F13" s="139"/>
      <c r="G13" s="139"/>
      <c r="H13" s="140"/>
    </row>
    <row r="14" spans="1:9" s="276" customFormat="1" ht="41.25" customHeight="1">
      <c r="A14" s="223" t="s">
        <v>287</v>
      </c>
      <c r="B14" s="224"/>
      <c r="C14" s="298" t="s">
        <v>316</v>
      </c>
      <c r="D14" s="298"/>
      <c r="E14" s="245"/>
      <c r="F14" s="225" t="s">
        <v>289</v>
      </c>
      <c r="G14" s="226"/>
      <c r="H14" s="211"/>
      <c r="I14" s="45"/>
    </row>
    <row r="15" spans="1:9" s="277" customFormat="1" ht="18.75">
      <c r="A15" s="252" t="s">
        <v>179</v>
      </c>
      <c r="B15" s="253"/>
      <c r="C15" s="297" t="s">
        <v>46</v>
      </c>
      <c r="D15" s="297"/>
      <c r="E15" s="252"/>
      <c r="F15" s="252" t="s">
        <v>290</v>
      </c>
      <c r="G15" s="253"/>
      <c r="H15" s="254"/>
      <c r="I15" s="254"/>
    </row>
    <row r="16" spans="1:9" ht="18.75">
      <c r="A16" s="48"/>
      <c r="B16" s="46"/>
      <c r="C16" s="46"/>
      <c r="D16" s="46"/>
      <c r="E16" s="46"/>
      <c r="F16" s="46"/>
      <c r="G16" s="46"/>
      <c r="H16" s="46"/>
      <c r="I16" s="46"/>
    </row>
    <row r="17" spans="1:8">
      <c r="A17" s="141"/>
      <c r="B17" s="141"/>
      <c r="C17" s="141"/>
      <c r="D17" s="141"/>
      <c r="E17" s="141"/>
      <c r="F17" s="141"/>
      <c r="G17" s="141"/>
      <c r="H17" s="141"/>
    </row>
    <row r="18" spans="1:8" ht="3" customHeight="1">
      <c r="A18" s="141"/>
      <c r="B18" s="141"/>
      <c r="C18" s="141"/>
      <c r="D18" s="141"/>
      <c r="E18" s="141"/>
      <c r="F18" s="141"/>
      <c r="G18" s="141"/>
      <c r="H18" s="141"/>
    </row>
  </sheetData>
  <mergeCells count="11">
    <mergeCell ref="A8:H8"/>
    <mergeCell ref="A10:H10"/>
    <mergeCell ref="C15:D15"/>
    <mergeCell ref="C14:D14"/>
    <mergeCell ref="G2:H2"/>
    <mergeCell ref="A3:H3"/>
    <mergeCell ref="A4:H4"/>
    <mergeCell ref="A5:A6"/>
    <mergeCell ref="B5:B6"/>
    <mergeCell ref="C5:D5"/>
    <mergeCell ref="E5:H5"/>
  </mergeCells>
  <pageMargins left="0.59055118110236227" right="0.59055118110236227" top="0.98425196850393704" bottom="0.59055118110236227" header="0.31496062992125984" footer="0.31496062992125984"/>
  <pageSetup paperSize="9" scale="70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35"/>
  <sheetViews>
    <sheetView view="pageBreakPreview" zoomScale="80" zoomScaleNormal="100" zoomScaleSheetLayoutView="80" workbookViewId="0">
      <selection activeCell="M6" sqref="M6"/>
    </sheetView>
  </sheetViews>
  <sheetFormatPr defaultRowHeight="18.75"/>
  <cols>
    <col min="1" max="1" width="54.7109375" style="27" customWidth="1"/>
    <col min="2" max="2" width="12.5703125" style="28" customWidth="1"/>
    <col min="3" max="3" width="14.85546875" style="28" customWidth="1"/>
    <col min="4" max="4" width="16.140625" style="28" customWidth="1"/>
    <col min="5" max="5" width="15.140625" style="28" customWidth="1"/>
    <col min="6" max="6" width="15" style="28" customWidth="1"/>
    <col min="7" max="7" width="15.28515625" style="28" customWidth="1"/>
    <col min="8" max="16384" width="9.140625" style="27"/>
  </cols>
  <sheetData>
    <row r="1" spans="1:9" ht="33.75" customHeight="1">
      <c r="A1" s="428" t="s">
        <v>196</v>
      </c>
      <c r="B1" s="428"/>
      <c r="C1" s="428"/>
      <c r="D1" s="428"/>
      <c r="E1" s="428"/>
      <c r="F1" s="428"/>
      <c r="G1" s="428"/>
    </row>
    <row r="2" spans="1:9" ht="28.5" customHeight="1">
      <c r="A2" s="30"/>
      <c r="B2" s="31"/>
      <c r="C2" s="31"/>
      <c r="D2" s="30"/>
      <c r="E2" s="30"/>
      <c r="F2" s="30"/>
      <c r="G2" s="294" t="s">
        <v>231</v>
      </c>
    </row>
    <row r="3" spans="1:9" ht="60" customHeight="1">
      <c r="A3" s="142" t="s">
        <v>101</v>
      </c>
      <c r="B3" s="143" t="s">
        <v>7</v>
      </c>
      <c r="C3" s="17" t="s">
        <v>219</v>
      </c>
      <c r="D3" s="17" t="s">
        <v>220</v>
      </c>
      <c r="E3" s="17" t="s">
        <v>221</v>
      </c>
      <c r="F3" s="143" t="s">
        <v>232</v>
      </c>
      <c r="G3" s="144" t="s">
        <v>189</v>
      </c>
    </row>
    <row r="4" spans="1:9" ht="23.25" customHeight="1">
      <c r="A4" s="145">
        <v>1</v>
      </c>
      <c r="B4" s="146">
        <v>2</v>
      </c>
      <c r="C4" s="146">
        <v>3</v>
      </c>
      <c r="D4" s="146">
        <v>4</v>
      </c>
      <c r="E4" s="146">
        <v>5</v>
      </c>
      <c r="F4" s="146">
        <v>6</v>
      </c>
      <c r="G4" s="146">
        <v>7</v>
      </c>
    </row>
    <row r="5" spans="1:9" ht="44.25" customHeight="1">
      <c r="A5" s="147" t="s">
        <v>190</v>
      </c>
      <c r="B5" s="293">
        <v>6000</v>
      </c>
      <c r="C5" s="146"/>
      <c r="D5" s="230">
        <f>D6+D8</f>
        <v>7279</v>
      </c>
      <c r="E5" s="230">
        <f>E6+E8</f>
        <v>0</v>
      </c>
      <c r="F5" s="230">
        <f>E5-D5</f>
        <v>-7279</v>
      </c>
      <c r="G5" s="148">
        <f>(E5/D5)*100</f>
        <v>0</v>
      </c>
    </row>
    <row r="6" spans="1:9" ht="34.5" customHeight="1">
      <c r="A6" s="290" t="s">
        <v>191</v>
      </c>
      <c r="B6" s="291">
        <v>6010</v>
      </c>
      <c r="C6" s="291"/>
      <c r="D6" s="292">
        <v>7279</v>
      </c>
      <c r="E6" s="292"/>
      <c r="F6" s="292">
        <f t="shared" ref="F6:F10" si="0">E6-D6</f>
        <v>-7279</v>
      </c>
      <c r="G6" s="150">
        <f t="shared" ref="G6:G10" si="1">(E6/D6)*100</f>
        <v>0</v>
      </c>
    </row>
    <row r="7" spans="1:9" ht="30.75" customHeight="1">
      <c r="A7" s="227" t="s">
        <v>313</v>
      </c>
      <c r="B7" s="149"/>
      <c r="C7" s="149"/>
      <c r="D7" s="228">
        <v>7279</v>
      </c>
      <c r="E7" s="229"/>
      <c r="F7" s="228">
        <f t="shared" si="0"/>
        <v>-7279</v>
      </c>
      <c r="G7" s="148">
        <f t="shared" si="1"/>
        <v>0</v>
      </c>
    </row>
    <row r="8" spans="1:9" s="35" customFormat="1" ht="0.75" hidden="1" customHeight="1">
      <c r="A8" s="152" t="s">
        <v>192</v>
      </c>
      <c r="B8" s="153">
        <v>6020</v>
      </c>
      <c r="C8" s="153"/>
      <c r="D8" s="150"/>
      <c r="E8" s="150"/>
      <c r="F8" s="148">
        <f t="shared" si="0"/>
        <v>0</v>
      </c>
      <c r="G8" s="148" t="e">
        <f t="shared" si="1"/>
        <v>#DIV/0!</v>
      </c>
    </row>
    <row r="9" spans="1:9" ht="0.75" hidden="1" customHeight="1">
      <c r="A9" s="151"/>
      <c r="B9" s="146"/>
      <c r="C9" s="146"/>
      <c r="D9" s="148"/>
      <c r="E9" s="148"/>
      <c r="F9" s="148">
        <f t="shared" si="0"/>
        <v>0</v>
      </c>
      <c r="G9" s="148" t="e">
        <f t="shared" si="1"/>
        <v>#DIV/0!</v>
      </c>
    </row>
    <row r="10" spans="1:9" ht="0.75" hidden="1" customHeight="1">
      <c r="A10" s="151"/>
      <c r="B10" s="146"/>
      <c r="C10" s="146"/>
      <c r="D10" s="148"/>
      <c r="E10" s="148"/>
      <c r="F10" s="148">
        <f t="shared" si="0"/>
        <v>0</v>
      </c>
      <c r="G10" s="148" t="e">
        <f t="shared" si="1"/>
        <v>#DIV/0!</v>
      </c>
    </row>
    <row r="11" spans="1:9">
      <c r="A11" s="90"/>
      <c r="B11" s="91"/>
      <c r="C11" s="91"/>
      <c r="D11" s="92"/>
      <c r="E11" s="93"/>
      <c r="F11" s="93"/>
      <c r="G11" s="93"/>
    </row>
    <row r="12" spans="1:9" s="257" customFormat="1" ht="26.25" customHeight="1">
      <c r="A12" s="199" t="s">
        <v>287</v>
      </c>
      <c r="B12" s="200"/>
      <c r="C12" s="429"/>
      <c r="D12" s="429"/>
      <c r="E12" s="246"/>
      <c r="F12" s="201" t="s">
        <v>289</v>
      </c>
      <c r="G12" s="202"/>
      <c r="I12" s="154"/>
    </row>
    <row r="13" spans="1:9" s="279" customFormat="1" ht="12.75">
      <c r="A13" s="255" t="s">
        <v>179</v>
      </c>
      <c r="B13" s="256"/>
      <c r="C13" s="304"/>
      <c r="D13" s="304"/>
      <c r="E13" s="255"/>
      <c r="F13" s="255" t="s">
        <v>290</v>
      </c>
      <c r="G13" s="256"/>
      <c r="H13" s="278"/>
      <c r="I13" s="278"/>
    </row>
    <row r="14" spans="1:9">
      <c r="A14" s="48"/>
      <c r="B14" s="46"/>
      <c r="C14" s="46"/>
      <c r="D14" s="46"/>
      <c r="E14" s="46"/>
      <c r="F14" s="46"/>
      <c r="G14" s="46"/>
      <c r="H14" s="46"/>
      <c r="I14" s="46"/>
    </row>
    <row r="15" spans="1:9">
      <c r="A15" s="90"/>
      <c r="B15" s="91"/>
      <c r="C15" s="91"/>
      <c r="D15" s="92"/>
      <c r="E15" s="93"/>
      <c r="F15" s="93"/>
      <c r="G15" s="93"/>
    </row>
    <row r="16" spans="1:9">
      <c r="A16" s="90"/>
      <c r="B16" s="91"/>
      <c r="C16" s="91"/>
      <c r="D16" s="92"/>
      <c r="E16" s="93"/>
      <c r="F16" s="93"/>
      <c r="G16" s="93"/>
    </row>
    <row r="17" spans="1:7">
      <c r="A17" s="90"/>
      <c r="B17" s="91"/>
      <c r="C17" s="91"/>
      <c r="D17" s="92"/>
      <c r="E17" s="93"/>
      <c r="F17" s="93"/>
      <c r="G17" s="93"/>
    </row>
    <row r="18" spans="1:7">
      <c r="A18" s="90"/>
      <c r="B18" s="91"/>
      <c r="C18" s="91"/>
      <c r="D18" s="92"/>
      <c r="E18" s="93"/>
      <c r="F18" s="93"/>
      <c r="G18" s="93"/>
    </row>
    <row r="19" spans="1:7">
      <c r="A19" s="90"/>
      <c r="B19" s="91"/>
      <c r="C19" s="91"/>
      <c r="D19" s="92"/>
      <c r="E19" s="93"/>
      <c r="F19" s="93"/>
      <c r="G19" s="93"/>
    </row>
    <row r="20" spans="1:7">
      <c r="A20" s="90"/>
      <c r="B20" s="91"/>
      <c r="C20" s="91"/>
      <c r="D20" s="92"/>
      <c r="E20" s="93"/>
      <c r="F20" s="93"/>
      <c r="G20" s="93"/>
    </row>
    <row r="21" spans="1:7">
      <c r="A21" s="90"/>
      <c r="B21" s="91"/>
      <c r="C21" s="91"/>
      <c r="D21" s="92"/>
      <c r="E21" s="93"/>
      <c r="F21" s="93"/>
      <c r="G21" s="93"/>
    </row>
    <row r="22" spans="1:7">
      <c r="A22" s="90"/>
      <c r="B22" s="91"/>
      <c r="C22" s="91"/>
      <c r="D22" s="92"/>
      <c r="E22" s="93"/>
      <c r="F22" s="93"/>
      <c r="G22" s="93"/>
    </row>
    <row r="23" spans="1:7">
      <c r="A23" s="90"/>
      <c r="B23" s="91"/>
      <c r="C23" s="91"/>
      <c r="D23" s="92"/>
      <c r="E23" s="93"/>
      <c r="F23" s="93"/>
      <c r="G23" s="93"/>
    </row>
    <row r="24" spans="1:7">
      <c r="A24" s="90"/>
      <c r="B24" s="91"/>
      <c r="C24" s="91"/>
      <c r="D24" s="92"/>
      <c r="E24" s="93"/>
      <c r="F24" s="93"/>
      <c r="G24" s="93"/>
    </row>
    <row r="25" spans="1:7">
      <c r="A25" s="90"/>
      <c r="B25" s="91"/>
      <c r="C25" s="91"/>
      <c r="D25" s="92"/>
      <c r="E25" s="93"/>
      <c r="F25" s="93"/>
      <c r="G25" s="93"/>
    </row>
    <row r="26" spans="1:7">
      <c r="A26" s="90"/>
      <c r="B26" s="91"/>
      <c r="C26" s="91"/>
      <c r="D26" s="92"/>
      <c r="E26" s="93"/>
      <c r="F26" s="93"/>
      <c r="G26" s="93"/>
    </row>
    <row r="27" spans="1:7">
      <c r="A27" s="90"/>
      <c r="B27" s="91"/>
      <c r="C27" s="91"/>
      <c r="D27" s="92"/>
      <c r="E27" s="93"/>
      <c r="F27" s="93"/>
      <c r="G27" s="93"/>
    </row>
    <row r="28" spans="1:7">
      <c r="A28" s="90"/>
      <c r="B28" s="91"/>
      <c r="C28" s="91"/>
      <c r="D28" s="92"/>
      <c r="E28" s="93"/>
      <c r="F28" s="93"/>
      <c r="G28" s="93"/>
    </row>
    <row r="29" spans="1:7">
      <c r="A29" s="90"/>
      <c r="B29" s="91"/>
      <c r="C29" s="91"/>
      <c r="D29" s="92"/>
      <c r="E29" s="93"/>
      <c r="F29" s="93"/>
      <c r="G29" s="93"/>
    </row>
    <row r="30" spans="1:7">
      <c r="A30" s="90"/>
      <c r="B30" s="91"/>
      <c r="C30" s="91"/>
      <c r="D30" s="92"/>
      <c r="E30" s="93"/>
      <c r="F30" s="93"/>
      <c r="G30" s="93"/>
    </row>
    <row r="31" spans="1:7">
      <c r="A31" s="90"/>
      <c r="B31" s="91"/>
      <c r="C31" s="91"/>
      <c r="D31" s="92"/>
      <c r="E31" s="93"/>
      <c r="F31" s="93"/>
      <c r="G31" s="93"/>
    </row>
    <row r="32" spans="1:7">
      <c r="A32" s="90"/>
      <c r="B32" s="91"/>
      <c r="C32" s="91"/>
      <c r="D32" s="92"/>
      <c r="E32" s="93"/>
      <c r="F32" s="93"/>
      <c r="G32" s="93"/>
    </row>
    <row r="33" spans="1:7">
      <c r="A33" s="90"/>
      <c r="B33" s="91"/>
      <c r="C33" s="91"/>
      <c r="D33" s="92"/>
      <c r="E33" s="93"/>
      <c r="F33" s="93"/>
      <c r="G33" s="93"/>
    </row>
    <row r="34" spans="1:7">
      <c r="A34" s="90"/>
      <c r="B34" s="91"/>
      <c r="C34" s="91"/>
      <c r="D34" s="92"/>
      <c r="E34" s="93"/>
      <c r="F34" s="93"/>
      <c r="G34" s="93"/>
    </row>
    <row r="35" spans="1:7">
      <c r="A35" s="90"/>
      <c r="B35" s="91"/>
      <c r="C35" s="91"/>
      <c r="D35" s="92"/>
      <c r="E35" s="93"/>
      <c r="F35" s="93"/>
      <c r="G35" s="93"/>
    </row>
    <row r="36" spans="1:7">
      <c r="A36" s="90"/>
      <c r="B36" s="91"/>
      <c r="C36" s="91"/>
      <c r="D36" s="92"/>
      <c r="E36" s="93"/>
      <c r="F36" s="93"/>
      <c r="G36" s="93"/>
    </row>
    <row r="37" spans="1:7">
      <c r="A37" s="90"/>
      <c r="B37" s="91"/>
      <c r="C37" s="91"/>
      <c r="D37" s="92"/>
      <c r="E37" s="93"/>
      <c r="F37" s="93"/>
      <c r="G37" s="93"/>
    </row>
    <row r="38" spans="1:7">
      <c r="A38" s="90"/>
      <c r="B38" s="91"/>
      <c r="C38" s="91"/>
      <c r="D38" s="92"/>
      <c r="E38" s="93"/>
      <c r="F38" s="93"/>
      <c r="G38" s="93"/>
    </row>
    <row r="39" spans="1:7">
      <c r="A39" s="90"/>
      <c r="B39" s="91"/>
      <c r="C39" s="91"/>
      <c r="D39" s="92"/>
      <c r="E39" s="93"/>
      <c r="F39" s="93"/>
      <c r="G39" s="93"/>
    </row>
    <row r="40" spans="1:7">
      <c r="A40" s="90"/>
      <c r="B40" s="91"/>
      <c r="C40" s="91"/>
      <c r="D40" s="92"/>
      <c r="E40" s="93"/>
      <c r="F40" s="93"/>
      <c r="G40" s="93"/>
    </row>
    <row r="41" spans="1:7">
      <c r="A41" s="90"/>
      <c r="B41" s="91"/>
      <c r="C41" s="91"/>
      <c r="D41" s="92"/>
      <c r="E41" s="93"/>
      <c r="F41" s="93"/>
      <c r="G41" s="93"/>
    </row>
    <row r="42" spans="1:7">
      <c r="A42" s="90"/>
      <c r="B42" s="91"/>
      <c r="C42" s="91"/>
      <c r="D42" s="92"/>
      <c r="E42" s="93"/>
      <c r="F42" s="93"/>
      <c r="G42" s="93"/>
    </row>
    <row r="43" spans="1:7">
      <c r="A43" s="90"/>
      <c r="B43" s="91"/>
      <c r="C43" s="91"/>
      <c r="D43" s="92"/>
      <c r="E43" s="93"/>
      <c r="F43" s="93"/>
      <c r="G43" s="93"/>
    </row>
    <row r="44" spans="1:7">
      <c r="A44" s="90"/>
      <c r="B44" s="91"/>
      <c r="C44" s="91"/>
      <c r="D44" s="92"/>
      <c r="E44" s="93"/>
      <c r="F44" s="93"/>
      <c r="G44" s="93"/>
    </row>
    <row r="45" spans="1:7">
      <c r="A45" s="90"/>
      <c r="D45" s="94"/>
      <c r="E45" s="95"/>
      <c r="F45" s="95"/>
      <c r="G45" s="95"/>
    </row>
    <row r="46" spans="1:7">
      <c r="A46" s="49"/>
      <c r="D46" s="94"/>
      <c r="E46" s="95"/>
      <c r="F46" s="95"/>
      <c r="G46" s="95"/>
    </row>
    <row r="47" spans="1:7">
      <c r="A47" s="49"/>
      <c r="D47" s="94"/>
      <c r="E47" s="95"/>
      <c r="F47" s="95"/>
      <c r="G47" s="95"/>
    </row>
    <row r="48" spans="1:7">
      <c r="A48" s="49"/>
      <c r="D48" s="94"/>
      <c r="E48" s="95"/>
      <c r="F48" s="95"/>
      <c r="G48" s="95"/>
    </row>
    <row r="49" spans="1:7">
      <c r="A49" s="49"/>
      <c r="D49" s="94"/>
      <c r="E49" s="95"/>
      <c r="F49" s="95"/>
      <c r="G49" s="95"/>
    </row>
    <row r="50" spans="1:7">
      <c r="A50" s="49"/>
      <c r="D50" s="94"/>
      <c r="E50" s="95"/>
      <c r="F50" s="95"/>
      <c r="G50" s="95"/>
    </row>
    <row r="51" spans="1:7">
      <c r="A51" s="49"/>
      <c r="D51" s="94"/>
      <c r="E51" s="95"/>
      <c r="F51" s="95"/>
      <c r="G51" s="95"/>
    </row>
    <row r="52" spans="1:7">
      <c r="A52" s="49"/>
      <c r="D52" s="94"/>
      <c r="E52" s="95"/>
      <c r="F52" s="95"/>
      <c r="G52" s="95"/>
    </row>
    <row r="53" spans="1:7">
      <c r="A53" s="49"/>
      <c r="D53" s="94"/>
      <c r="E53" s="95"/>
      <c r="F53" s="95"/>
      <c r="G53" s="95"/>
    </row>
    <row r="54" spans="1:7">
      <c r="A54" s="49"/>
      <c r="D54" s="94"/>
      <c r="E54" s="95"/>
      <c r="F54" s="95"/>
      <c r="G54" s="95"/>
    </row>
    <row r="55" spans="1:7">
      <c r="A55" s="49"/>
      <c r="D55" s="94"/>
      <c r="E55" s="95"/>
      <c r="F55" s="95"/>
      <c r="G55" s="95"/>
    </row>
    <row r="56" spans="1:7">
      <c r="A56" s="49"/>
      <c r="D56" s="94"/>
      <c r="E56" s="95"/>
      <c r="F56" s="95"/>
      <c r="G56" s="95"/>
    </row>
    <row r="57" spans="1:7">
      <c r="A57" s="49"/>
      <c r="D57" s="94"/>
      <c r="E57" s="95"/>
      <c r="F57" s="95"/>
      <c r="G57" s="95"/>
    </row>
    <row r="58" spans="1:7">
      <c r="A58" s="49"/>
      <c r="D58" s="94"/>
      <c r="E58" s="95"/>
      <c r="F58" s="95"/>
      <c r="G58" s="95"/>
    </row>
    <row r="59" spans="1:7">
      <c r="A59" s="49"/>
      <c r="D59" s="94"/>
      <c r="E59" s="95"/>
      <c r="F59" s="95"/>
      <c r="G59" s="95"/>
    </row>
    <row r="60" spans="1:7">
      <c r="A60" s="49"/>
      <c r="D60" s="94"/>
      <c r="E60" s="95"/>
      <c r="F60" s="95"/>
      <c r="G60" s="95"/>
    </row>
    <row r="61" spans="1:7">
      <c r="A61" s="49"/>
      <c r="D61" s="94"/>
      <c r="E61" s="95"/>
      <c r="F61" s="95"/>
      <c r="G61" s="95"/>
    </row>
    <row r="62" spans="1:7">
      <c r="A62" s="49"/>
      <c r="D62" s="94"/>
      <c r="E62" s="95"/>
      <c r="F62" s="95"/>
      <c r="G62" s="95"/>
    </row>
    <row r="63" spans="1:7">
      <c r="A63" s="49"/>
      <c r="D63" s="94"/>
      <c r="E63" s="95"/>
      <c r="F63" s="95"/>
      <c r="G63" s="95"/>
    </row>
    <row r="64" spans="1:7">
      <c r="A64" s="49"/>
      <c r="D64" s="94"/>
      <c r="E64" s="95"/>
      <c r="F64" s="95"/>
      <c r="G64" s="95"/>
    </row>
    <row r="65" spans="1:7">
      <c r="A65" s="49"/>
      <c r="D65" s="94"/>
      <c r="E65" s="95"/>
      <c r="F65" s="95"/>
      <c r="G65" s="95"/>
    </row>
    <row r="66" spans="1:7">
      <c r="A66" s="49"/>
      <c r="D66" s="94"/>
      <c r="E66" s="95"/>
      <c r="F66" s="95"/>
      <c r="G66" s="95"/>
    </row>
    <row r="67" spans="1:7">
      <c r="A67" s="49"/>
      <c r="D67" s="94"/>
      <c r="E67" s="95"/>
      <c r="F67" s="95"/>
      <c r="G67" s="95"/>
    </row>
    <row r="68" spans="1:7">
      <c r="A68" s="49"/>
    </row>
    <row r="69" spans="1:7">
      <c r="A69" s="50"/>
    </row>
    <row r="70" spans="1:7">
      <c r="A70" s="50"/>
    </row>
    <row r="71" spans="1:7">
      <c r="A71" s="50"/>
    </row>
    <row r="72" spans="1:7">
      <c r="A72" s="50"/>
    </row>
    <row r="73" spans="1:7">
      <c r="A73" s="50"/>
    </row>
    <row r="74" spans="1:7">
      <c r="A74" s="50"/>
    </row>
    <row r="75" spans="1:7">
      <c r="A75" s="50"/>
    </row>
    <row r="76" spans="1:7">
      <c r="A76" s="50"/>
    </row>
    <row r="77" spans="1:7">
      <c r="A77" s="50"/>
    </row>
    <row r="78" spans="1:7">
      <c r="A78" s="50"/>
    </row>
    <row r="79" spans="1:7">
      <c r="A79" s="50"/>
    </row>
    <row r="80" spans="1:7">
      <c r="A80" s="50"/>
    </row>
    <row r="81" spans="1:1">
      <c r="A81" s="50"/>
    </row>
    <row r="82" spans="1:1">
      <c r="A82" s="50"/>
    </row>
    <row r="83" spans="1:1">
      <c r="A83" s="50"/>
    </row>
    <row r="84" spans="1:1">
      <c r="A84" s="50"/>
    </row>
    <row r="85" spans="1:1">
      <c r="A85" s="50"/>
    </row>
    <row r="86" spans="1:1">
      <c r="A86" s="50"/>
    </row>
    <row r="87" spans="1:1">
      <c r="A87" s="50"/>
    </row>
    <row r="88" spans="1:1">
      <c r="A88" s="50"/>
    </row>
    <row r="89" spans="1:1">
      <c r="A89" s="50"/>
    </row>
    <row r="90" spans="1:1">
      <c r="A90" s="50"/>
    </row>
    <row r="91" spans="1:1">
      <c r="A91" s="50"/>
    </row>
    <row r="92" spans="1:1">
      <c r="A92" s="50"/>
    </row>
    <row r="93" spans="1:1">
      <c r="A93" s="50"/>
    </row>
    <row r="94" spans="1:1">
      <c r="A94" s="50"/>
    </row>
    <row r="95" spans="1:1">
      <c r="A95" s="50"/>
    </row>
    <row r="96" spans="1:1">
      <c r="A96" s="50"/>
    </row>
    <row r="97" spans="1:1">
      <c r="A97" s="50"/>
    </row>
    <row r="98" spans="1:1">
      <c r="A98" s="50"/>
    </row>
    <row r="99" spans="1:1">
      <c r="A99" s="50"/>
    </row>
    <row r="100" spans="1:1">
      <c r="A100" s="50"/>
    </row>
    <row r="101" spans="1:1">
      <c r="A101" s="50"/>
    </row>
    <row r="102" spans="1:1">
      <c r="A102" s="50"/>
    </row>
    <row r="103" spans="1:1">
      <c r="A103" s="50"/>
    </row>
    <row r="104" spans="1:1">
      <c r="A104" s="50"/>
    </row>
    <row r="105" spans="1:1">
      <c r="A105" s="50"/>
    </row>
    <row r="106" spans="1:1">
      <c r="A106" s="50"/>
    </row>
    <row r="107" spans="1:1">
      <c r="A107" s="50"/>
    </row>
    <row r="108" spans="1:1">
      <c r="A108" s="50"/>
    </row>
    <row r="109" spans="1:1">
      <c r="A109" s="50"/>
    </row>
    <row r="110" spans="1:1">
      <c r="A110" s="50"/>
    </row>
    <row r="111" spans="1:1">
      <c r="A111" s="50"/>
    </row>
    <row r="112" spans="1:1">
      <c r="A112" s="50"/>
    </row>
    <row r="113" spans="1:1">
      <c r="A113" s="50"/>
    </row>
    <row r="114" spans="1:1">
      <c r="A114" s="50"/>
    </row>
    <row r="115" spans="1:1">
      <c r="A115" s="50"/>
    </row>
    <row r="116" spans="1:1">
      <c r="A116" s="50"/>
    </row>
    <row r="117" spans="1:1">
      <c r="A117" s="50"/>
    </row>
    <row r="118" spans="1:1">
      <c r="A118" s="50"/>
    </row>
    <row r="119" spans="1:1">
      <c r="A119" s="50"/>
    </row>
    <row r="120" spans="1:1">
      <c r="A120" s="50"/>
    </row>
    <row r="121" spans="1:1">
      <c r="A121" s="50"/>
    </row>
    <row r="122" spans="1:1">
      <c r="A122" s="50"/>
    </row>
    <row r="123" spans="1:1">
      <c r="A123" s="50"/>
    </row>
    <row r="124" spans="1:1">
      <c r="A124" s="50"/>
    </row>
    <row r="125" spans="1:1">
      <c r="A125" s="50"/>
    </row>
    <row r="126" spans="1:1">
      <c r="A126" s="50"/>
    </row>
    <row r="127" spans="1:1">
      <c r="A127" s="50"/>
    </row>
    <row r="128" spans="1:1">
      <c r="A128" s="50"/>
    </row>
    <row r="129" spans="1:1">
      <c r="A129" s="50"/>
    </row>
    <row r="130" spans="1:1">
      <c r="A130" s="50"/>
    </row>
    <row r="131" spans="1:1">
      <c r="A131" s="50"/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  <row r="156" spans="1:1">
      <c r="A156" s="50"/>
    </row>
    <row r="157" spans="1:1">
      <c r="A157" s="50"/>
    </row>
    <row r="158" spans="1:1">
      <c r="A158" s="50"/>
    </row>
    <row r="159" spans="1:1">
      <c r="A159" s="50"/>
    </row>
    <row r="160" spans="1:1">
      <c r="A160" s="50"/>
    </row>
    <row r="161" spans="1:1">
      <c r="A161" s="50"/>
    </row>
    <row r="162" spans="1:1">
      <c r="A162" s="50"/>
    </row>
    <row r="163" spans="1:1">
      <c r="A163" s="50"/>
    </row>
    <row r="164" spans="1:1">
      <c r="A164" s="50"/>
    </row>
    <row r="165" spans="1:1">
      <c r="A165" s="50"/>
    </row>
    <row r="166" spans="1:1">
      <c r="A166" s="50"/>
    </row>
    <row r="167" spans="1:1">
      <c r="A167" s="50"/>
    </row>
    <row r="168" spans="1:1">
      <c r="A168" s="50"/>
    </row>
    <row r="169" spans="1:1">
      <c r="A169" s="50"/>
    </row>
    <row r="170" spans="1:1">
      <c r="A170" s="50"/>
    </row>
    <row r="171" spans="1:1">
      <c r="A171" s="50"/>
    </row>
    <row r="172" spans="1:1">
      <c r="A172" s="50"/>
    </row>
    <row r="173" spans="1:1">
      <c r="A173" s="50"/>
    </row>
    <row r="174" spans="1:1">
      <c r="A174" s="50"/>
    </row>
    <row r="175" spans="1:1">
      <c r="A175" s="50"/>
    </row>
    <row r="176" spans="1:1">
      <c r="A176" s="50"/>
    </row>
    <row r="177" spans="1:1">
      <c r="A177" s="50"/>
    </row>
    <row r="178" spans="1:1">
      <c r="A178" s="50"/>
    </row>
    <row r="179" spans="1:1">
      <c r="A179" s="50"/>
    </row>
    <row r="180" spans="1:1">
      <c r="A180" s="50"/>
    </row>
    <row r="181" spans="1:1">
      <c r="A181" s="50"/>
    </row>
    <row r="182" spans="1:1">
      <c r="A182" s="50"/>
    </row>
    <row r="183" spans="1:1">
      <c r="A183" s="50"/>
    </row>
    <row r="184" spans="1:1">
      <c r="A184" s="50"/>
    </row>
    <row r="185" spans="1:1">
      <c r="A185" s="50"/>
    </row>
    <row r="186" spans="1:1">
      <c r="A186" s="50"/>
    </row>
    <row r="187" spans="1:1">
      <c r="A187" s="50"/>
    </row>
    <row r="188" spans="1:1">
      <c r="A188" s="50"/>
    </row>
    <row r="189" spans="1:1">
      <c r="A189" s="50"/>
    </row>
    <row r="190" spans="1:1">
      <c r="A190" s="50"/>
    </row>
    <row r="191" spans="1:1">
      <c r="A191" s="50"/>
    </row>
    <row r="192" spans="1:1">
      <c r="A192" s="50"/>
    </row>
    <row r="193" spans="1:1">
      <c r="A193" s="50"/>
    </row>
    <row r="194" spans="1:1">
      <c r="A194" s="50"/>
    </row>
    <row r="195" spans="1:1">
      <c r="A195" s="50"/>
    </row>
    <row r="196" spans="1:1">
      <c r="A196" s="50"/>
    </row>
    <row r="197" spans="1:1">
      <c r="A197" s="50"/>
    </row>
    <row r="198" spans="1:1">
      <c r="A198" s="50"/>
    </row>
    <row r="199" spans="1:1">
      <c r="A199" s="50"/>
    </row>
    <row r="200" spans="1:1">
      <c r="A200" s="50"/>
    </row>
    <row r="201" spans="1:1">
      <c r="A201" s="50"/>
    </row>
    <row r="202" spans="1:1">
      <c r="A202" s="50"/>
    </row>
    <row r="203" spans="1:1">
      <c r="A203" s="50"/>
    </row>
    <row r="204" spans="1:1">
      <c r="A204" s="50"/>
    </row>
    <row r="205" spans="1:1">
      <c r="A205" s="50"/>
    </row>
    <row r="206" spans="1:1">
      <c r="A206" s="50"/>
    </row>
    <row r="207" spans="1:1">
      <c r="A207" s="50"/>
    </row>
    <row r="208" spans="1:1">
      <c r="A208" s="50"/>
    </row>
    <row r="209" spans="1:1">
      <c r="A209" s="50"/>
    </row>
    <row r="210" spans="1:1">
      <c r="A210" s="50"/>
    </row>
    <row r="211" spans="1:1">
      <c r="A211" s="50"/>
    </row>
    <row r="212" spans="1:1">
      <c r="A212" s="50"/>
    </row>
    <row r="213" spans="1:1">
      <c r="A213" s="50"/>
    </row>
    <row r="214" spans="1:1">
      <c r="A214" s="50"/>
    </row>
    <row r="215" spans="1:1">
      <c r="A215" s="50"/>
    </row>
    <row r="216" spans="1:1">
      <c r="A216" s="50"/>
    </row>
    <row r="217" spans="1:1">
      <c r="A217" s="50"/>
    </row>
    <row r="218" spans="1:1">
      <c r="A218" s="50"/>
    </row>
    <row r="219" spans="1:1">
      <c r="A219" s="50"/>
    </row>
    <row r="220" spans="1:1">
      <c r="A220" s="50"/>
    </row>
    <row r="221" spans="1:1">
      <c r="A221" s="50"/>
    </row>
    <row r="222" spans="1:1">
      <c r="A222" s="50"/>
    </row>
    <row r="223" spans="1:1">
      <c r="A223" s="50"/>
    </row>
    <row r="224" spans="1:1">
      <c r="A224" s="50"/>
    </row>
    <row r="225" spans="1:1">
      <c r="A225" s="50"/>
    </row>
    <row r="226" spans="1:1">
      <c r="A226" s="50"/>
    </row>
    <row r="227" spans="1:1">
      <c r="A227" s="50"/>
    </row>
    <row r="228" spans="1:1">
      <c r="A228" s="50"/>
    </row>
    <row r="229" spans="1:1">
      <c r="A229" s="50"/>
    </row>
    <row r="230" spans="1:1">
      <c r="A230" s="50"/>
    </row>
    <row r="231" spans="1:1">
      <c r="A231" s="50"/>
    </row>
    <row r="232" spans="1:1">
      <c r="A232" s="50"/>
    </row>
    <row r="233" spans="1:1">
      <c r="A233" s="50"/>
    </row>
    <row r="234" spans="1:1">
      <c r="A234" s="50"/>
    </row>
    <row r="235" spans="1:1">
      <c r="A235" s="50"/>
    </row>
  </sheetData>
  <mergeCells count="3">
    <mergeCell ref="A1:G1"/>
    <mergeCell ref="C12:D12"/>
    <mergeCell ref="C13:D13"/>
  </mergeCells>
  <pageMargins left="0.59055118110236227" right="0.59055118110236227" top="0.98425196850393704" bottom="0.59055118110236227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12</vt:i4>
      </vt:variant>
    </vt:vector>
  </HeadingPairs>
  <TitlesOfParts>
    <vt:vector size="21" baseType="lpstr">
      <vt:lpstr>I. Фін результат</vt:lpstr>
      <vt:lpstr>Розшифровка фінрезультати</vt:lpstr>
      <vt:lpstr>ІІ. Розр. з бюджетом</vt:lpstr>
      <vt:lpstr>IV. Кап. інвестиції</vt:lpstr>
      <vt:lpstr>Розшифровка до капівидатків</vt:lpstr>
      <vt:lpstr>6.1. Інша інфо_1</vt:lpstr>
      <vt:lpstr>6.2. Інша інфо_2</vt:lpstr>
      <vt:lpstr>VII Статутн. капіт</vt:lpstr>
      <vt:lpstr>Розшифровка до Статутного</vt:lpstr>
      <vt:lpstr>'I. Фін результат'!Заголовки_для_печати</vt:lpstr>
      <vt:lpstr>'ІІ. Розр. з бюджетом'!Заголовки_для_печати</vt:lpstr>
      <vt:lpstr>'Розшифровка фінрезультати'!Заголовки_для_печати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'ІІ. Розр. з бюджетом'!Область_печати</vt:lpstr>
      <vt:lpstr>'Розшифровка до капівидатків'!Область_печати</vt:lpstr>
      <vt:lpstr>'Розшифровка до Статутного'!Область_печати</vt:lpstr>
      <vt:lpstr>'Розшифровка фінрезультати'!Область_печати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User</cp:lastModifiedBy>
  <cp:lastPrinted>2022-05-18T11:23:35Z</cp:lastPrinted>
  <dcterms:created xsi:type="dcterms:W3CDTF">2003-03-13T16:00:22Z</dcterms:created>
  <dcterms:modified xsi:type="dcterms:W3CDTF">2023-01-05T12:57:48Z</dcterms:modified>
</cp:coreProperties>
</file>